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120" yWindow="75" windowWidth="19095" windowHeight="11760"/>
  </bookViews>
  <sheets>
    <sheet name="Показатели (факт)" sheetId="1" r:id="rId1"/>
    <sheet name="Потр. характеристики" sheetId="2" r:id="rId2"/>
  </sheets>
  <externalReferences>
    <externalReference r:id="rId3"/>
    <externalReference r:id="rId4"/>
  </externalReferences>
  <definedNames>
    <definedName name="anscount" hidden="1">1</definedName>
    <definedName name="checkCell_List02" localSheetId="1">'[2]Показатели (факт)'!$D$10:$G$108</definedName>
    <definedName name="checkCell_List02">'Показатели (факт)'!$D$10:$G$108</definedName>
    <definedName name="checkCell_List05">'Потр. характеристики'!$D$10:$G$15</definedName>
    <definedName name="flagSum_List02_2" localSheetId="1">'[2]Показатели (факт)'!$H$17:$H$33</definedName>
    <definedName name="flagSum_List02_2">'Показатели (факт)'!$H$17:$H$33</definedName>
    <definedName name="kind_of_activity">[1]TEHSHEET!$J$16:$J$27</definedName>
    <definedName name="kind_of_fuels">[1]TEHSHEET!$M$2:$M$29</definedName>
    <definedName name="kind_of_NDS">[1]TEHSHEET!$I$2:$I$4</definedName>
    <definedName name="kind_of_purchase_method">[1]TEHSHEET!$O$2:$O$4</definedName>
    <definedName name="List02_costs_OPS" localSheetId="1">'[2]Показатели (факт)'!$G$51</definedName>
    <definedName name="List02_costs_OPS">'Показатели (факт)'!$G$51</definedName>
    <definedName name="List02_flag_index_2" localSheetId="1">'[2]Показатели (факт)'!$G$52</definedName>
    <definedName name="List02_flag_index_2">'Показатели (факт)'!$G$52</definedName>
    <definedName name="List02_p1" localSheetId="1">'[2]Показатели (факт)'!$G$10</definedName>
    <definedName name="List02_p1">'Показатели (факт)'!$G$10</definedName>
    <definedName name="List02_p1_minus_p3" localSheetId="1">'[2]Показатели (факт)'!$G$10,'[2]Показатели (факт)'!$G$14</definedName>
    <definedName name="List02_p1_minus_p3">'Показатели (факт)'!$G$10,'Показатели (факт)'!$G$14</definedName>
    <definedName name="List02_p3" localSheetId="1">'[2]Показатели (факт)'!$G$14</definedName>
    <definedName name="List02_p3">'Показатели (факт)'!$G$14</definedName>
    <definedName name="List02_p4" localSheetId="1">'[2]Показатели (факт)'!$G$57</definedName>
    <definedName name="List02_p4">'Показатели (факт)'!$G$57</definedName>
    <definedName name="List02_revenue_from_activity_80_flag" localSheetId="1">'[2]Показатели (факт)'!$G$63</definedName>
    <definedName name="List02_revenue_from_activity_80_flag">'Показатели (факт)'!$G$63</definedName>
    <definedName name="List06_flag_year">[1]Инвестиции!$J$19:$J$22</definedName>
    <definedName name="org">[1]Титульный!$F$17</definedName>
    <definedName name="P19_T1_Protect" localSheetId="1"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3_List05">'Потр. характеристики'!$F$12:$G$12</definedName>
    <definedName name="p3_ref_List05">'Потр. характеристики'!$G$12</definedName>
    <definedName name="pDel_List02_1" localSheetId="1">'[2]Показатели (факт)'!$C$11:$C$13</definedName>
    <definedName name="pDel_List02_1">'Показатели (факт)'!$C$11:$C$13</definedName>
    <definedName name="pDel_List02_2" localSheetId="1">'[2]Показатели (факт)'!$C$17:$C$33</definedName>
    <definedName name="pDel_List02_2">'Показатели (факт)'!$C$17:$C$33</definedName>
    <definedName name="pDel_List02_3" localSheetId="1">'[2]Показатели (факт)'!$C$65:$C$79</definedName>
    <definedName name="pDel_List02_3">'Показатели (факт)'!$C$65:$C$79</definedName>
    <definedName name="pDel_List02_4" localSheetId="1">'[2]Показатели (факт)'!$C$91:$C$105</definedName>
    <definedName name="pDel_List02_4">'Показатели (факт)'!$C$91:$C$105</definedName>
    <definedName name="pDel_List02_5" localSheetId="1">'[2]Показатели (факт)'!$C$54:$C$56</definedName>
    <definedName name="pDel_List02_5">'Показатели (факт)'!$C$54:$C$56</definedName>
    <definedName name="pIns_List02_1" localSheetId="1">'[2]Показатели (факт)'!$E$13</definedName>
    <definedName name="pIns_List02_1">'Показатели (факт)'!$E$13</definedName>
    <definedName name="pIns_List02_2" localSheetId="1">'[2]Показатели (факт)'!$E$33</definedName>
    <definedName name="pIns_List02_2">'Показатели (факт)'!$E$33</definedName>
    <definedName name="pIns_List02_3" localSheetId="1">'[2]Показатели (факт)'!$E$79</definedName>
    <definedName name="pIns_List02_3">'Показатели (факт)'!$E$79</definedName>
    <definedName name="pIns_List02_4" localSheetId="1">'[2]Показатели (факт)'!$E$105</definedName>
    <definedName name="pIns_List02_4">'Показатели (факт)'!$E$105</definedName>
    <definedName name="pIns_List02_5" localSheetId="1">'[2]Показатели (факт)'!$E$56</definedName>
    <definedName name="pIns_List02_5">'Показатели (факт)'!$E$56</definedName>
    <definedName name="PROT_22" localSheetId="1">P3_PROT_22,P4_PROT_22,P5_PROT_22</definedName>
    <definedName name="PROT_22">P3_PROT_22,P4_PROT_22,P5_PROT_22</definedName>
    <definedName name="SAPBEXrevision" hidden="1">1</definedName>
    <definedName name="SAPBEXsysID" hidden="1">"BW2"</definedName>
    <definedName name="SAPBEXwbID" hidden="1">"479GSPMTNK9HM4ZSIVE5K2SH6"</definedName>
    <definedName name="source_of_funding">[1]TEHSHEET!$P$2:$P$13</definedName>
    <definedName name="T2_DiapProt" localSheetId="1">P1_T2_DiapProt,P2_T2_DiapProt</definedName>
    <definedName name="T2_DiapProt">P1_T2_DiapProt,P2_T2_DiapProt</definedName>
    <definedName name="version">[1]Инструкция!$B$3</definedName>
    <definedName name="web_List05">'Потр. характеристики'!$G$10:$G$14</definedName>
    <definedName name="year_list">[1]TEHSHEET!$D$2:$D$6</definedName>
  </definedNames>
  <calcPr calcId="124519"/>
</workbook>
</file>

<file path=xl/calcChain.xml><?xml version="1.0" encoding="utf-8"?>
<calcChain xmlns="http://schemas.openxmlformats.org/spreadsheetml/2006/main">
  <c r="F10" i="2"/>
  <c r="D6"/>
  <c r="D6" i="1"/>
  <c r="G10"/>
  <c r="G16"/>
  <c r="D17"/>
  <c r="D18"/>
  <c r="G18"/>
  <c r="D19"/>
  <c r="D20"/>
  <c r="D21"/>
  <c r="D22"/>
  <c r="D23"/>
  <c r="G23"/>
  <c r="D24"/>
  <c r="D25"/>
  <c r="D26"/>
  <c r="D27"/>
  <c r="D28"/>
  <c r="G28"/>
  <c r="D29"/>
  <c r="D30"/>
  <c r="D31"/>
  <c r="D32"/>
  <c r="G35"/>
  <c r="G39"/>
  <c r="G40"/>
  <c r="G44"/>
  <c r="G53"/>
  <c r="G61"/>
  <c r="G64"/>
  <c r="G83"/>
  <c r="G106"/>
  <c r="G14" l="1"/>
  <c r="G57" s="1"/>
</calcChain>
</file>

<file path=xl/sharedStrings.xml><?xml version="1.0" encoding="utf-8"?>
<sst xmlns="http://schemas.openxmlformats.org/spreadsheetml/2006/main" count="341" uniqueCount="186">
  <si>
    <t>Раскрывается не позднее 30 дней со дня сдачи годового бухгалтерского баланса в налоговые органы.</t>
  </si>
  <si>
    <t>*</t>
  </si>
  <si>
    <t>1) п.4 гр.3 по балансу с учетом прочих услуг в 2013г.                                2) п.13 гр.3 согласно распоряжению Министерства ЖКХ №100  от 10.07.13      152426  Гкал/год               3) п.19 гр.3 расчет на выработку т/энергии</t>
  </si>
  <si>
    <t>x</t>
  </si>
  <si>
    <t>Комментарии</t>
  </si>
  <si>
    <t>20</t>
  </si>
  <si>
    <t>м3/Гкал</t>
  </si>
  <si>
    <t>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регулируемой деятельности</t>
  </si>
  <si>
    <t>19</t>
  </si>
  <si>
    <t>тыс кВт.ч/Гкал</t>
  </si>
  <si>
    <t>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регулируемой деятельности</t>
  </si>
  <si>
    <t>18</t>
  </si>
  <si>
    <t>Добавить источник тепловой энергии</t>
  </si>
  <si>
    <t>кг усл. топл/Гкал</t>
  </si>
  <si>
    <t>котельная Бурковская</t>
  </si>
  <si>
    <t>17.13</t>
  </si>
  <si>
    <t>О</t>
  </si>
  <si>
    <t>котельная Школа-интернат</t>
  </si>
  <si>
    <t>17.12</t>
  </si>
  <si>
    <t xml:space="preserve">котельная ул.Кирова-91а </t>
  </si>
  <si>
    <t>17.11</t>
  </si>
  <si>
    <t>котельная Болшево</t>
  </si>
  <si>
    <t>17.10</t>
  </si>
  <si>
    <t>котельная Тарасовская</t>
  </si>
  <si>
    <t>17.9</t>
  </si>
  <si>
    <t>котельная Дзержинсского, 7б</t>
  </si>
  <si>
    <t>17.8</t>
  </si>
  <si>
    <t>17.7</t>
  </si>
  <si>
    <t>котельная Суворовская</t>
  </si>
  <si>
    <t>17.6</t>
  </si>
  <si>
    <t>котельная Комитетский лес</t>
  </si>
  <si>
    <t>17.5</t>
  </si>
  <si>
    <t>котельная Текстильщик</t>
  </si>
  <si>
    <t>17.4</t>
  </si>
  <si>
    <t>котельная Альфа-Лаваль</t>
  </si>
  <si>
    <t>17.3</t>
  </si>
  <si>
    <t>котельная Новые Подлипки</t>
  </si>
  <si>
    <t>17.2</t>
  </si>
  <si>
    <t>котельная Самаровка</t>
  </si>
  <si>
    <t>17.1</t>
  </si>
  <si>
    <t>17.0</t>
  </si>
  <si>
    <t>Удельный расход условного топлива на единицу тепловой энергии, отпускаемой в тепловую сеть, в том числе с разбивкой по источникам тепловой энергии, используемым для осуществления регулируемых видов деятельности</t>
  </si>
  <si>
    <t>17</t>
  </si>
  <si>
    <t xml:space="preserve"> чел</t>
  </si>
  <si>
    <t>Среднесписочная численность административно-управленческого персонала</t>
  </si>
  <si>
    <t>16</t>
  </si>
  <si>
    <t>Среднесписочная численность основного производственного персонала</t>
  </si>
  <si>
    <t>15</t>
  </si>
  <si>
    <t>тыс Гкал</t>
  </si>
  <si>
    <t>Фактический объем потерь при передаче тепловой энергии</t>
  </si>
  <si>
    <t>14</t>
  </si>
  <si>
    <t>Ккал/ч.мес</t>
  </si>
  <si>
    <t>Нормативы технологических потерь при передаче тепловой энергии, теплоносителя по тепловым сетям, утвержденные уполномоченным органом</t>
  </si>
  <si>
    <t>13</t>
  </si>
  <si>
    <t>Определенном расчетным путем (нормативам потребления коммунальных услуг)</t>
  </si>
  <si>
    <t>12.2</t>
  </si>
  <si>
    <t>Определенном по приборам учета</t>
  </si>
  <si>
    <t>12.1</t>
  </si>
  <si>
    <t>Объем тепловой энергии, отпускаемой потребителям по договорам, заключенным в рамках осуществления регулируемых видов деятельности, в том числе:</t>
  </si>
  <si>
    <t>12</t>
  </si>
  <si>
    <t>Объем приобретаемой регулируемой организацией тепловой энергии в рамках осуществления регулируемых видов деятельности</t>
  </si>
  <si>
    <t>11</t>
  </si>
  <si>
    <t>Объем вырабатываемой регулируемой организацией тепловой энергии в рамках осуществления регулируемых видов деятельности</t>
  </si>
  <si>
    <t>10</t>
  </si>
  <si>
    <t>Гкал/ч</t>
  </si>
  <si>
    <t>Тепловая нагрузка по договорам, заключенным в рамках осуществления регулируемых видов деятельности</t>
  </si>
  <si>
    <t>9</t>
  </si>
  <si>
    <t>8.13</t>
  </si>
  <si>
    <t>8.12</t>
  </si>
  <si>
    <t>8.11</t>
  </si>
  <si>
    <t>8.10</t>
  </si>
  <si>
    <t>8.9</t>
  </si>
  <si>
    <t>8.8</t>
  </si>
  <si>
    <t>8.7</t>
  </si>
  <si>
    <t>8.6</t>
  </si>
  <si>
    <t>8.5</t>
  </si>
  <si>
    <t>8.4</t>
  </si>
  <si>
    <t>8.3</t>
  </si>
  <si>
    <t>8.2</t>
  </si>
  <si>
    <t>8.1</t>
  </si>
  <si>
    <t>8.0</t>
  </si>
  <si>
    <t>Установленная тепловая мощность объектов основных фондов, используемых для осуществления регулируемых видов деятельности, в том числе по каждому источнику тепловой энергии:</t>
  </si>
  <si>
    <t>8</t>
  </si>
  <si>
    <t>www.TeplosetKorolev.ru</t>
  </si>
  <si>
    <t>Годовая бухгалтерская отчетность, включая бухгалтерский баланс и приложения к нему</t>
  </si>
  <si>
    <t>7</t>
  </si>
  <si>
    <t>тыс руб</t>
  </si>
  <si>
    <t>Стоимость переоценки основных фондов</t>
  </si>
  <si>
    <t>6</t>
  </si>
  <si>
    <t>За счет ввода (вывода) из эксплуатации</t>
  </si>
  <si>
    <t>5.1</t>
  </si>
  <si>
    <t>Изменение стоимости основных фондов, в том числе:</t>
  </si>
  <si>
    <t>5</t>
  </si>
  <si>
    <t>Размер расходования чистой прибыли на финансирование мероприятий, предусмотренных инвестиционной программой</t>
  </si>
  <si>
    <t>Чистая прибыль, полученная от регулируемого вида деятельности, в том числе:</t>
  </si>
  <si>
    <t>4</t>
  </si>
  <si>
    <t>Валовая прибыль (убытки) от реализации товаров и оказания услуг по регулируемому виду деятельности</t>
  </si>
  <si>
    <t>3</t>
  </si>
  <si>
    <t>Добавить прочие расходы</t>
  </si>
  <si>
    <t>налоги</t>
  </si>
  <si>
    <t>2.15.1</t>
  </si>
  <si>
    <t>2.15.0</t>
  </si>
  <si>
    <t>Прочие расходы, которые подлежат отнесению на регулируемые виды деятельности в соответствии с законодательством РФ</t>
  </si>
  <si>
    <t>2.15</t>
  </si>
  <si>
    <t>есть</t>
  </si>
  <si>
    <t>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t>
  </si>
  <si>
    <t>2.14.1</t>
  </si>
  <si>
    <t>Расходы на капитальный и текущий ремонт основных производственных средств, в том числе:</t>
  </si>
  <si>
    <t>2.14</t>
  </si>
  <si>
    <t>Расходы на капитальный ремонт</t>
  </si>
  <si>
    <t>2.13.2</t>
  </si>
  <si>
    <t>Расходы на текущий ремонт</t>
  </si>
  <si>
    <t>2.13.1</t>
  </si>
  <si>
    <t>Общехозяйственные расходы, в том числе отнесенные к ним:</t>
  </si>
  <si>
    <t>2.13</t>
  </si>
  <si>
    <t>2.12.2</t>
  </si>
  <si>
    <t>2.12.1</t>
  </si>
  <si>
    <t>Общепроизводственные расходы, в том числе отнесенные к ним:</t>
  </si>
  <si>
    <t>2.12</t>
  </si>
  <si>
    <t>Расходы на аренду имущества, используемого для осуществления регулируемого вида деятельности</t>
  </si>
  <si>
    <t>2.11</t>
  </si>
  <si>
    <t>Расходы на амортизацию основных производственных средств</t>
  </si>
  <si>
    <t>2.10</t>
  </si>
  <si>
    <t>Отчисления на социальные нужды административно-управленческого персонала</t>
  </si>
  <si>
    <t>2.9</t>
  </si>
  <si>
    <t>Расходы на оплату труда административно-управленческого персонала</t>
  </si>
  <si>
    <t>2.8</t>
  </si>
  <si>
    <t>Отчисления на социальные нужды основного производственного персонала</t>
  </si>
  <si>
    <t>2.7</t>
  </si>
  <si>
    <t>Расходы на оплату труда основного производственного персонала</t>
  </si>
  <si>
    <t>2.6</t>
  </si>
  <si>
    <t>Расходы на хим.реагенты, используемые в технологическом процессе</t>
  </si>
  <si>
    <t>2.5</t>
  </si>
  <si>
    <t>Расходы на приобретение холодной воды, используемой в технологическом процессе</t>
  </si>
  <si>
    <t>2.4</t>
  </si>
  <si>
    <t>тыс кВт.ч</t>
  </si>
  <si>
    <t>Объем приобретенной электрической энергии</t>
  </si>
  <si>
    <t>2.3.2</t>
  </si>
  <si>
    <t>руб</t>
  </si>
  <si>
    <t>Средневзвешенная стоимость 1 кВт.ч (с учетом мощности)</t>
  </si>
  <si>
    <t>2.3.1</t>
  </si>
  <si>
    <t>Расходы на покупаемую электрическую энергию (мощность), используемую в технологическом процессе</t>
  </si>
  <si>
    <t>2.3</t>
  </si>
  <si>
    <t>Добавить вид топлива</t>
  </si>
  <si>
    <t>прочее</t>
  </si>
  <si>
    <t>Способ приобретения</t>
  </si>
  <si>
    <t>Стоимость доставки</t>
  </si>
  <si>
    <t>Стоимость за единицу объема</t>
  </si>
  <si>
    <t>тонны</t>
  </si>
  <si>
    <t>Объем</t>
  </si>
  <si>
    <t>p</t>
  </si>
  <si>
    <t>мазут</t>
  </si>
  <si>
    <t>2.2.3</t>
  </si>
  <si>
    <t>уголь каменный</t>
  </si>
  <si>
    <t>2.2.2</t>
  </si>
  <si>
    <t>прямые договора без торгов</t>
  </si>
  <si>
    <t>тыс м3</t>
  </si>
  <si>
    <t>газ природный по регулируемой цене</t>
  </si>
  <si>
    <t>2.2.1</t>
  </si>
  <si>
    <t>2.2.0</t>
  </si>
  <si>
    <t>Расходы на топливо</t>
  </si>
  <si>
    <t>2.2</t>
  </si>
  <si>
    <t>Расходы на покупаемую тепловую энергию (мощность), теплоноситель</t>
  </si>
  <si>
    <t>2.1</t>
  </si>
  <si>
    <t xml:space="preserve">Себестоимость производимых товаров (оказываемых услуг) по регулируемому виду деятельности, включая: </t>
  </si>
  <si>
    <t>2</t>
  </si>
  <si>
    <t>Добавить вид деятельности</t>
  </si>
  <si>
    <t>производство (некомбинированная выработка)+сбыт</t>
  </si>
  <si>
    <t>1.1</t>
  </si>
  <si>
    <t>1.0</t>
  </si>
  <si>
    <t>Выручка от регулируемой деятельности, в том числе по видам деятельности:</t>
  </si>
  <si>
    <t>1</t>
  </si>
  <si>
    <t>Значение</t>
  </si>
  <si>
    <t>Единица измерения</t>
  </si>
  <si>
    <t>Информация, подлежащая раскрытию</t>
  </si>
  <si>
    <t>№ п/п</t>
  </si>
  <si>
    <r>
      <t xml:space="preserve">Информация об основных показателях финансово-хозяйственной деятельности регулируемых организаций, включая структуру основных производственных затрат
</t>
    </r>
    <r>
      <rPr>
        <sz val="9"/>
        <rFont val="Tahoma"/>
        <family val="2"/>
        <charset val="204"/>
      </rPr>
      <t xml:space="preserve">(в части регулируемой деятельности) </t>
    </r>
    <r>
      <rPr>
        <sz val="10"/>
        <rFont val="Tahoma"/>
        <family val="2"/>
        <charset val="204"/>
      </rPr>
      <t>*</t>
    </r>
  </si>
  <si>
    <t>Информация об основных потребительских характеристиках регулируемых товаров и услуг *</t>
  </si>
  <si>
    <t>Ссылки на документы</t>
  </si>
  <si>
    <t>Количество аварий на тепловых сетях (единиц на км) **</t>
  </si>
  <si>
    <t>Количество аварий на источниках тепловой энергии (единиц на источник)**</t>
  </si>
  <si>
    <t>Показатели надежности и качества, установленные в соответствии с законодательством РФ</t>
  </si>
  <si>
    <t>Доля числа исполненных в срок договоров о подключении (технологическом присоединении), %</t>
  </si>
  <si>
    <t>Средняя продолжительность рассмотрения заявок на подключение (технологическое присоединение), дней</t>
  </si>
  <si>
    <t>**</t>
  </si>
  <si>
    <t>Учитывать любое нарушение системы.</t>
  </si>
</sst>
</file>

<file path=xl/styles.xml><?xml version="1.0" encoding="utf-8"?>
<styleSheet xmlns="http://schemas.openxmlformats.org/spreadsheetml/2006/main">
  <numFmts count="3">
    <numFmt numFmtId="164" formatCode="#,##0.0000"/>
    <numFmt numFmtId="165" formatCode="_-* #,##0.00[$€-1]_-;\-* #,##0.00[$€-1]_-;_-* &quot;-&quot;??[$€-1]_-"/>
    <numFmt numFmtId="166" formatCode="&quot;$&quot;#,##0_);[Red]\(&quot;$&quot;#,##0\)"/>
  </numFmts>
  <fonts count="39">
    <font>
      <sz val="9"/>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9"/>
      <color theme="1"/>
      <name val="Tahoma"/>
      <family val="2"/>
      <charset val="204"/>
    </font>
    <font>
      <sz val="10"/>
      <name val="Arial"/>
      <family val="2"/>
      <charset val="204"/>
    </font>
    <font>
      <b/>
      <sz val="9"/>
      <color indexed="62"/>
      <name val="Tahoma"/>
      <family val="2"/>
      <charset val="204"/>
    </font>
    <font>
      <b/>
      <sz val="9"/>
      <name val="Tahoma"/>
      <family val="2"/>
      <charset val="204"/>
    </font>
    <font>
      <sz val="11"/>
      <color indexed="55"/>
      <name val="Wingdings 2"/>
      <family val="1"/>
      <charset val="2"/>
    </font>
    <font>
      <b/>
      <u/>
      <sz val="9"/>
      <color indexed="12"/>
      <name val="Tahoma"/>
      <family val="2"/>
      <charset val="204"/>
    </font>
    <font>
      <sz val="11"/>
      <name val="Webdings2"/>
      <charset val="204"/>
    </font>
    <font>
      <sz val="9"/>
      <color indexed="55"/>
      <name val="Tahoma"/>
      <family val="2"/>
      <charset val="204"/>
    </font>
    <font>
      <b/>
      <sz val="14"/>
      <name val="Franklin Gothic Medium"/>
      <family val="2"/>
      <charset val="204"/>
    </font>
    <font>
      <sz val="11"/>
      <color indexed="8"/>
      <name val="Calibri"/>
      <family val="2"/>
      <charset val="204"/>
    </font>
    <font>
      <sz val="10"/>
      <name val="Tahoma"/>
      <family val="2"/>
      <charset val="204"/>
    </font>
    <font>
      <sz val="10"/>
      <name val="Helv"/>
    </font>
    <font>
      <sz val="10"/>
      <name val="Helv"/>
      <charset val="204"/>
    </font>
    <font>
      <sz val="8"/>
      <name val="Arial"/>
      <family val="2"/>
      <charset val="204"/>
    </font>
    <font>
      <b/>
      <sz val="10"/>
      <color indexed="62"/>
      <name val="Tahoma"/>
      <family val="2"/>
      <charset val="204"/>
    </font>
    <font>
      <sz val="10"/>
      <name val="MS Sans Serif"/>
      <family val="2"/>
      <charset val="204"/>
    </font>
    <font>
      <sz val="8"/>
      <name val="Palatino"/>
      <family val="1"/>
    </font>
    <font>
      <sz val="12"/>
      <name val="Webdings"/>
      <family val="1"/>
      <charset val="2"/>
    </font>
    <font>
      <u/>
      <sz val="10"/>
      <color indexed="36"/>
      <name val="Arial Cyr"/>
      <charset val="204"/>
    </font>
    <font>
      <u/>
      <sz val="10"/>
      <color indexed="12"/>
      <name val="Arial Cyr"/>
      <charset val="204"/>
    </font>
    <font>
      <sz val="12"/>
      <name val="Arial"/>
      <family val="2"/>
      <charset val="204"/>
    </font>
    <font>
      <sz val="8"/>
      <name val="Helv"/>
      <charset val="204"/>
    </font>
    <font>
      <sz val="13"/>
      <name val="Tahoma"/>
      <family val="2"/>
      <charset val="204"/>
    </font>
    <font>
      <sz val="11"/>
      <name val="Tahoma"/>
      <family val="2"/>
      <charset val="204"/>
    </font>
    <font>
      <b/>
      <u/>
      <sz val="11"/>
      <color indexed="12"/>
      <name val="Arial"/>
      <family val="2"/>
      <charset val="204"/>
    </font>
    <font>
      <u/>
      <sz val="9"/>
      <color indexed="12"/>
      <name val="Tahoma"/>
      <family val="2"/>
      <charset val="204"/>
    </font>
    <font>
      <u/>
      <sz val="10"/>
      <color indexed="12"/>
      <name val="Times New Roman Cyr"/>
      <charset val="204"/>
    </font>
    <font>
      <u/>
      <sz val="10"/>
      <color theme="10"/>
      <name val="Arial Cyr"/>
      <charset val="204"/>
    </font>
    <font>
      <u/>
      <sz val="11"/>
      <color theme="10"/>
      <name val="Calibri"/>
      <family val="2"/>
      <charset val="204"/>
    </font>
    <font>
      <sz val="10"/>
      <color theme="1"/>
      <name val="Arial Cyr"/>
      <family val="2"/>
      <charset val="204"/>
    </font>
    <font>
      <sz val="9"/>
      <color indexed="11"/>
      <name val="Tahoma"/>
      <family val="2"/>
      <charset val="204"/>
    </font>
    <font>
      <sz val="10"/>
      <name val="Times New Roman CYR"/>
      <charset val="204"/>
    </font>
  </fonts>
  <fills count="1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lightDown">
        <fgColor rgb="FFEAEAEA"/>
      </patternFill>
    </fill>
    <fill>
      <patternFill patternType="solid">
        <fgColor indexed="42"/>
        <bgColor indexed="64"/>
      </patternFill>
    </fill>
    <fill>
      <patternFill patternType="solid">
        <fgColor indexed="44"/>
        <bgColor indexed="64"/>
      </patternFill>
    </fill>
    <fill>
      <patternFill patternType="lightDown">
        <fgColor rgb="FFD7EAD3"/>
      </patternFill>
    </fill>
    <fill>
      <patternFill patternType="solid">
        <fgColor indexed="42"/>
      </patternFill>
    </fill>
    <fill>
      <patternFill patternType="solid">
        <fgColor indexed="22"/>
      </patternFill>
    </fill>
    <fill>
      <patternFill patternType="solid">
        <fgColor rgb="FFF0F0F0"/>
        <bgColor indexed="64"/>
      </patternFill>
    </fill>
    <fill>
      <patternFill patternType="solid">
        <fgColor indexed="55"/>
        <bgColor indexed="64"/>
      </patternFill>
    </fill>
    <fill>
      <patternFill patternType="solid">
        <fgColor indexed="11"/>
        <bgColor indexed="64"/>
      </patternFill>
    </fill>
  </fills>
  <borders count="23">
    <border>
      <left/>
      <right/>
      <top/>
      <bottom/>
      <diagonal/>
    </border>
    <border>
      <left style="thin">
        <color rgb="FFC0C0C0"/>
      </left>
      <right/>
      <top/>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rgb="FFC0C0C0"/>
      </top>
      <bottom style="thin">
        <color indexed="22"/>
      </bottom>
      <diagonal/>
    </border>
    <border>
      <left style="thin">
        <color rgb="FFC0C0C0"/>
      </left>
      <right style="thin">
        <color indexed="22"/>
      </right>
      <top style="thin">
        <color indexed="22"/>
      </top>
      <bottom style="thin">
        <color indexed="22"/>
      </bottom>
      <diagonal/>
    </border>
    <border>
      <left style="thin">
        <color indexed="22"/>
      </left>
      <right/>
      <top style="thin">
        <color indexed="22"/>
      </top>
      <bottom/>
      <diagonal/>
    </border>
    <border>
      <left/>
      <right/>
      <top style="thin">
        <color indexed="22"/>
      </top>
      <bottom style="thin">
        <color rgb="FFC0C0C0"/>
      </bottom>
      <diagonal/>
    </border>
    <border>
      <left style="thin">
        <color indexed="22"/>
      </left>
      <right/>
      <top style="thin">
        <color indexed="22"/>
      </top>
      <bottom style="thin">
        <color rgb="FFC0C0C0"/>
      </bottom>
      <diagonal/>
    </border>
    <border>
      <left style="thin">
        <color indexed="22"/>
      </left>
      <right style="thin">
        <color rgb="FFC0C0C0"/>
      </right>
      <top style="thin">
        <color indexed="22"/>
      </top>
      <bottom style="thin">
        <color indexed="22"/>
      </bottom>
      <diagonal/>
    </border>
    <border>
      <left style="medium">
        <color indexed="64"/>
      </left>
      <right style="thin">
        <color indexed="64"/>
      </right>
      <top style="medium">
        <color indexed="64"/>
      </top>
      <bottom/>
      <diagonal/>
    </border>
    <border>
      <left/>
      <right/>
      <top style="double">
        <color indexed="55"/>
      </top>
      <bottom style="thin">
        <color rgb="FFC0C0C0"/>
      </bottom>
      <diagonal/>
    </border>
    <border>
      <left style="thin">
        <color indexed="55"/>
      </left>
      <right/>
      <top style="thin">
        <color indexed="55"/>
      </top>
      <bottom style="double">
        <color indexed="55"/>
      </bottom>
      <diagonal/>
    </border>
    <border>
      <left style="thin">
        <color indexed="55"/>
      </left>
      <right style="thin">
        <color indexed="55"/>
      </right>
      <top style="thin">
        <color indexed="55"/>
      </top>
      <bottom style="double">
        <color indexed="55"/>
      </bottom>
      <diagonal/>
    </border>
    <border>
      <left/>
      <right/>
      <top/>
      <bottom style="thin">
        <color indexed="55"/>
      </bottom>
      <diagonal/>
    </border>
    <border>
      <left/>
      <right/>
      <top style="thin">
        <color indexed="55"/>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n">
        <color indexed="23"/>
      </bottom>
      <diagonal/>
    </border>
    <border>
      <left style="thick">
        <color indexed="23"/>
      </left>
      <right style="thick">
        <color indexed="23"/>
      </right>
      <top style="thick">
        <color indexed="23"/>
      </top>
      <bottom style="thick">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C0C0C0"/>
      </left>
      <right style="thin">
        <color indexed="55"/>
      </right>
      <top style="thin">
        <color indexed="55"/>
      </top>
      <bottom style="double">
        <color indexed="55"/>
      </bottom>
      <diagonal/>
    </border>
    <border>
      <left style="thin">
        <color indexed="55"/>
      </left>
      <right style="thin">
        <color rgb="FFC0C0C0"/>
      </right>
      <top style="thin">
        <color indexed="55"/>
      </top>
      <bottom style="double">
        <color indexed="55"/>
      </bottom>
      <diagonal/>
    </border>
  </borders>
  <cellStyleXfs count="76">
    <xf numFmtId="49" fontId="0" fillId="0" borderId="0" applyBorder="0">
      <alignment vertical="top"/>
    </xf>
    <xf numFmtId="0" fontId="4" fillId="0" borderId="0"/>
    <xf numFmtId="0" fontId="3" fillId="0" borderId="0"/>
    <xf numFmtId="0" fontId="8" fillId="0" borderId="0"/>
    <xf numFmtId="0" fontId="12" fillId="0" borderId="0" applyNumberFormat="0" applyFill="0" applyBorder="0" applyAlignment="0" applyProtection="0">
      <alignment vertical="top"/>
      <protection locked="0"/>
    </xf>
    <xf numFmtId="0" fontId="4" fillId="0" borderId="0"/>
    <xf numFmtId="0" fontId="10" fillId="0" borderId="10" applyBorder="0">
      <alignment horizontal="center" vertical="center" wrapText="1"/>
    </xf>
    <xf numFmtId="0" fontId="15" fillId="0" borderId="0" applyBorder="0">
      <alignment horizontal="center" vertical="center" wrapText="1"/>
    </xf>
    <xf numFmtId="0" fontId="16" fillId="0" borderId="0"/>
    <xf numFmtId="0" fontId="18" fillId="0" borderId="0"/>
    <xf numFmtId="165" fontId="18" fillId="0" borderId="0"/>
    <xf numFmtId="0" fontId="19" fillId="0" borderId="0"/>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0" fontId="21" fillId="8" borderId="16" applyNumberFormat="0" applyAlignment="0"/>
    <xf numFmtId="0" fontId="17" fillId="0" borderId="16" applyNumberFormat="0" applyAlignment="0">
      <protection locked="0"/>
    </xf>
    <xf numFmtId="0" fontId="17" fillId="0" borderId="16" applyNumberFormat="0" applyAlignment="0">
      <protection locked="0"/>
    </xf>
    <xf numFmtId="166" fontId="22" fillId="0" borderId="0" applyFont="0" applyFill="0" applyBorder="0" applyAlignment="0" applyProtection="0"/>
    <xf numFmtId="0" fontId="23" fillId="0" borderId="0" applyFill="0" applyBorder="0" applyProtection="0">
      <alignment vertical="center"/>
    </xf>
    <xf numFmtId="0" fontId="17" fillId="7" borderId="16" applyAlignment="0">
      <alignment horizontal="left" vertical="center"/>
    </xf>
    <xf numFmtId="0" fontId="24" fillId="7" borderId="16" applyNumberFormat="0" applyAlignment="0">
      <alignment horizontal="left" vertical="center"/>
    </xf>
    <xf numFmtId="0" fontId="25" fillId="0" borderId="0" applyNumberFormat="0" applyFill="0" applyBorder="0" applyAlignment="0" applyProtection="0">
      <alignment vertical="top"/>
      <protection locked="0"/>
    </xf>
    <xf numFmtId="0" fontId="17" fillId="9" borderId="16" applyNumberFormat="0" applyAlignment="0"/>
    <xf numFmtId="0" fontId="17" fillId="10" borderId="16" applyNumberFormat="0" applyAlignment="0"/>
    <xf numFmtId="0" fontId="17" fillId="10" borderId="16" applyNumberFormat="0" applyAlignment="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28" fillId="0" borderId="0"/>
    <xf numFmtId="0" fontId="23" fillId="0" borderId="0" applyFill="0" applyBorder="0" applyProtection="0">
      <alignment vertical="center"/>
    </xf>
    <xf numFmtId="0" fontId="23" fillId="0" borderId="0" applyFill="0" applyBorder="0" applyProtection="0">
      <alignment vertical="center"/>
    </xf>
    <xf numFmtId="0" fontId="29" fillId="11" borderId="17" applyNumberFormat="0">
      <alignment horizontal="center" vertical="center"/>
    </xf>
    <xf numFmtId="49" fontId="30" fillId="12" borderId="18" applyNumberFormat="0">
      <alignment horizontal="center" vertical="center"/>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4" fontId="5" fillId="2" borderId="19" applyBorder="0">
      <alignment horizontal="right"/>
    </xf>
    <xf numFmtId="49" fontId="5" fillId="0" borderId="0" applyBorder="0">
      <alignment vertical="top"/>
    </xf>
    <xf numFmtId="0" fontId="2" fillId="0" borderId="0"/>
    <xf numFmtId="0" fontId="16" fillId="0" borderId="0"/>
    <xf numFmtId="0" fontId="2" fillId="0" borderId="0"/>
    <xf numFmtId="0" fontId="36" fillId="0" borderId="0"/>
    <xf numFmtId="0" fontId="2" fillId="0" borderId="0"/>
    <xf numFmtId="0" fontId="36" fillId="0" borderId="0"/>
    <xf numFmtId="0" fontId="37" fillId="13" borderId="0" applyNumberFormat="0" applyBorder="0" applyAlignment="0">
      <alignment horizontal="left" vertical="center"/>
    </xf>
    <xf numFmtId="0" fontId="4" fillId="0" borderId="0"/>
    <xf numFmtId="0" fontId="37" fillId="13" borderId="0" applyNumberFormat="0" applyBorder="0" applyAlignment="0">
      <alignment horizontal="left" vertical="center"/>
    </xf>
    <xf numFmtId="49" fontId="5" fillId="0" borderId="0" applyBorder="0">
      <alignment vertical="top"/>
    </xf>
    <xf numFmtId="0" fontId="4" fillId="0" borderId="0"/>
    <xf numFmtId="0" fontId="8" fillId="0" borderId="0"/>
    <xf numFmtId="0" fontId="4" fillId="0" borderId="0"/>
    <xf numFmtId="49" fontId="5" fillId="0" borderId="0" applyBorder="0">
      <alignment vertical="top"/>
    </xf>
    <xf numFmtId="0" fontId="4" fillId="0" borderId="0"/>
    <xf numFmtId="49" fontId="5" fillId="13" borderId="0" applyBorder="0">
      <alignment vertical="top"/>
    </xf>
    <xf numFmtId="0" fontId="37" fillId="13" borderId="0" applyNumberFormat="0" applyBorder="0" applyAlignment="0">
      <alignment horizontal="left" vertical="center"/>
    </xf>
    <xf numFmtId="0" fontId="38" fillId="0" borderId="0"/>
    <xf numFmtId="0" fontId="4" fillId="0" borderId="0"/>
    <xf numFmtId="0" fontId="18" fillId="0" borderId="0"/>
    <xf numFmtId="4" fontId="5" fillId="6" borderId="0" applyFont="0" applyBorder="0">
      <alignment horizontal="right"/>
    </xf>
    <xf numFmtId="4" fontId="5" fillId="6" borderId="0" applyBorder="0">
      <alignment horizontal="right"/>
    </xf>
    <xf numFmtId="4" fontId="5" fillId="6" borderId="20" applyBorder="0">
      <alignment horizontal="right"/>
    </xf>
    <xf numFmtId="0" fontId="1" fillId="0" borderId="0"/>
  </cellStyleXfs>
  <cellXfs count="72">
    <xf numFmtId="49" fontId="0" fillId="0" borderId="0" xfId="0">
      <alignment vertical="top"/>
    </xf>
    <xf numFmtId="0" fontId="5" fillId="0" borderId="0" xfId="1" applyFont="1" applyFill="1" applyAlignment="1" applyProtection="1">
      <alignment vertical="center" wrapText="1"/>
    </xf>
    <xf numFmtId="0" fontId="6" fillId="0" borderId="0" xfId="1" applyFont="1" applyFill="1" applyAlignment="1" applyProtection="1">
      <alignment vertical="center" wrapText="1"/>
    </xf>
    <xf numFmtId="49" fontId="6" fillId="0" borderId="0" xfId="1" applyNumberFormat="1" applyFont="1" applyFill="1" applyAlignment="1" applyProtection="1">
      <alignment horizontal="center" vertical="center" wrapText="1"/>
    </xf>
    <xf numFmtId="0" fontId="5" fillId="0" borderId="0" xfId="1" applyFont="1" applyFill="1" applyAlignment="1" applyProtection="1">
      <alignment horizontal="right" vertical="center" wrapText="1"/>
    </xf>
    <xf numFmtId="0" fontId="7" fillId="0" borderId="0" xfId="2" applyFont="1"/>
    <xf numFmtId="0" fontId="7" fillId="0" borderId="1" xfId="2" applyFont="1" applyBorder="1"/>
    <xf numFmtId="49" fontId="0" fillId="2" borderId="2" xfId="1" applyNumberFormat="1" applyFont="1" applyFill="1" applyBorder="1" applyAlignment="1" applyProtection="1">
      <alignment horizontal="left" vertical="center" wrapText="1"/>
      <protection locked="0"/>
    </xf>
    <xf numFmtId="0" fontId="5" fillId="0" borderId="3" xfId="1" applyFont="1" applyFill="1" applyBorder="1" applyAlignment="1" applyProtection="1">
      <alignment horizontal="center" vertical="center" wrapText="1"/>
    </xf>
    <xf numFmtId="0" fontId="5" fillId="0" borderId="4" xfId="1" applyFont="1" applyFill="1" applyBorder="1" applyAlignment="1" applyProtection="1">
      <alignment horizontal="left" vertical="center" wrapText="1"/>
    </xf>
    <xf numFmtId="49" fontId="5" fillId="3" borderId="5" xfId="1" applyNumberFormat="1" applyFont="1" applyFill="1" applyBorder="1" applyAlignment="1" applyProtection="1">
      <alignment horizontal="center" vertical="center" wrapText="1"/>
    </xf>
    <xf numFmtId="0" fontId="5" fillId="0" borderId="1" xfId="3" applyFont="1" applyBorder="1" applyAlignment="1" applyProtection="1">
      <alignment vertical="center" wrapText="1"/>
    </xf>
    <xf numFmtId="4" fontId="5" fillId="4" borderId="6" xfId="1" applyNumberFormat="1" applyFont="1" applyFill="1" applyBorder="1" applyAlignment="1" applyProtection="1">
      <alignment horizontal="right" vertical="center" wrapText="1"/>
      <protection locked="0"/>
    </xf>
    <xf numFmtId="49" fontId="9" fillId="5" borderId="7" xfId="0" applyFont="1" applyFill="1" applyBorder="1" applyAlignment="1" applyProtection="1">
      <alignment horizontal="right" vertical="center"/>
    </xf>
    <xf numFmtId="49" fontId="9" fillId="5" borderId="7" xfId="0" applyFont="1" applyFill="1" applyBorder="1" applyAlignment="1" applyProtection="1">
      <alignment horizontal="left" vertical="center"/>
    </xf>
    <xf numFmtId="49" fontId="9" fillId="5" borderId="7" xfId="0" applyFont="1" applyFill="1" applyBorder="1" applyAlignment="1" applyProtection="1">
      <alignment horizontal="left" vertical="center" indent="1"/>
    </xf>
    <xf numFmtId="49" fontId="10" fillId="5" borderId="8" xfId="0" applyFont="1" applyFill="1" applyBorder="1" applyAlignment="1" applyProtection="1">
      <alignment horizontal="center" vertical="center"/>
    </xf>
    <xf numFmtId="0" fontId="2" fillId="0" borderId="1" xfId="2" applyFont="1" applyBorder="1"/>
    <xf numFmtId="164" fontId="0" fillId="4" borderId="2" xfId="1" applyNumberFormat="1" applyFont="1" applyFill="1" applyBorder="1" applyAlignment="1" applyProtection="1">
      <alignment horizontal="right" vertical="center" wrapText="1"/>
      <protection locked="0"/>
    </xf>
    <xf numFmtId="0" fontId="0" fillId="0" borderId="3" xfId="1" applyFont="1" applyFill="1" applyBorder="1" applyAlignment="1" applyProtection="1">
      <alignment horizontal="center" vertical="center" wrapText="1"/>
    </xf>
    <xf numFmtId="49" fontId="0" fillId="4" borderId="3" xfId="1" applyNumberFormat="1" applyFont="1" applyFill="1" applyBorder="1" applyAlignment="1" applyProtection="1">
      <alignment horizontal="left" vertical="center" wrapText="1" indent="1"/>
      <protection locked="0"/>
    </xf>
    <xf numFmtId="49" fontId="0" fillId="3" borderId="3" xfId="1" applyNumberFormat="1" applyFont="1" applyFill="1" applyBorder="1" applyAlignment="1" applyProtection="1">
      <alignment horizontal="center" vertical="center" wrapText="1"/>
    </xf>
    <xf numFmtId="0" fontId="11" fillId="0" borderId="0" xfId="1" applyFont="1" applyFill="1" applyAlignment="1" applyProtection="1">
      <alignment horizontal="center" vertical="center" wrapText="1"/>
    </xf>
    <xf numFmtId="4" fontId="6" fillId="0" borderId="2" xfId="1" applyNumberFormat="1" applyFont="1" applyFill="1" applyBorder="1" applyAlignment="1" applyProtection="1">
      <alignment horizontal="right" vertical="center" wrapText="1"/>
    </xf>
    <xf numFmtId="164" fontId="5" fillId="4" borderId="6" xfId="1" applyNumberFormat="1" applyFont="1" applyFill="1" applyBorder="1" applyAlignment="1" applyProtection="1">
      <alignment horizontal="right" vertical="center" wrapText="1"/>
      <protection locked="0"/>
    </xf>
    <xf numFmtId="0" fontId="5" fillId="0" borderId="3" xfId="1" applyFont="1" applyFill="1" applyBorder="1" applyAlignment="1" applyProtection="1">
      <alignment horizontal="left" vertical="center" wrapText="1" indent="1"/>
    </xf>
    <xf numFmtId="164" fontId="5" fillId="6" borderId="2" xfId="1" applyNumberFormat="1" applyFont="1" applyFill="1" applyBorder="1" applyAlignment="1" applyProtection="1">
      <alignment horizontal="right" vertical="center" wrapText="1"/>
    </xf>
    <xf numFmtId="4" fontId="5" fillId="4" borderId="2" xfId="1" applyNumberFormat="1" applyFont="1" applyFill="1" applyBorder="1" applyAlignment="1" applyProtection="1">
      <alignment horizontal="right" vertical="center" wrapText="1"/>
      <protection locked="0"/>
    </xf>
    <xf numFmtId="49" fontId="12" fillId="4" borderId="9" xfId="4" applyNumberFormat="1" applyFont="1" applyFill="1" applyBorder="1" applyAlignment="1" applyProtection="1">
      <alignment horizontal="left" vertical="center" wrapText="1"/>
      <protection locked="0"/>
    </xf>
    <xf numFmtId="49" fontId="9" fillId="5" borderId="7" xfId="0" applyFont="1" applyFill="1" applyBorder="1" applyAlignment="1" applyProtection="1">
      <alignment horizontal="left" vertical="center" indent="2"/>
    </xf>
    <xf numFmtId="4" fontId="5" fillId="4" borderId="9" xfId="1" applyNumberFormat="1" applyFont="1" applyFill="1" applyBorder="1" applyAlignment="1" applyProtection="1">
      <alignment horizontal="right" vertical="center" wrapText="1"/>
      <protection locked="0"/>
    </xf>
    <xf numFmtId="49" fontId="0" fillId="4" borderId="3" xfId="1" applyNumberFormat="1" applyFont="1" applyFill="1" applyBorder="1" applyAlignment="1" applyProtection="1">
      <alignment horizontal="left" vertical="center" wrapText="1" indent="2"/>
      <protection locked="0"/>
    </xf>
    <xf numFmtId="4" fontId="5" fillId="6" borderId="2" xfId="1" applyNumberFormat="1" applyFont="1" applyFill="1" applyBorder="1" applyAlignment="1" applyProtection="1">
      <alignment horizontal="right" vertical="center" wrapText="1"/>
    </xf>
    <xf numFmtId="49" fontId="5" fillId="7" borderId="3" xfId="5" applyNumberFormat="1" applyFont="1" applyFill="1" applyBorder="1" applyAlignment="1" applyProtection="1">
      <alignment horizontal="center" vertical="center" wrapText="1"/>
    </xf>
    <xf numFmtId="0" fontId="5" fillId="0" borderId="3" xfId="1" applyFont="1" applyFill="1" applyBorder="1" applyAlignment="1" applyProtection="1">
      <alignment horizontal="left" vertical="center" wrapText="1" indent="2"/>
    </xf>
    <xf numFmtId="0" fontId="0" fillId="0" borderId="3" xfId="1" applyFont="1" applyFill="1" applyBorder="1" applyAlignment="1" applyProtection="1">
      <alignment horizontal="left" vertical="center" wrapText="1" indent="1"/>
    </xf>
    <xf numFmtId="0" fontId="5" fillId="0" borderId="0" xfId="1" applyFont="1" applyFill="1" applyAlignment="1" applyProtection="1">
      <alignment vertical="center"/>
    </xf>
    <xf numFmtId="0" fontId="0" fillId="4" borderId="2" xfId="1" applyNumberFormat="1" applyFont="1" applyFill="1" applyBorder="1" applyAlignment="1" applyProtection="1">
      <alignment horizontal="left" vertical="center" wrapText="1"/>
      <protection locked="0"/>
    </xf>
    <xf numFmtId="0" fontId="0" fillId="0" borderId="3" xfId="1" applyFont="1" applyFill="1" applyBorder="1" applyAlignment="1" applyProtection="1">
      <alignment horizontal="left" vertical="center" wrapText="1" indent="3"/>
    </xf>
    <xf numFmtId="14" fontId="0" fillId="3" borderId="3" xfId="1" applyNumberFormat="1" applyFont="1" applyFill="1" applyBorder="1" applyAlignment="1" applyProtection="1">
      <alignment horizontal="center" vertical="center" wrapText="1"/>
    </xf>
    <xf numFmtId="0" fontId="13" fillId="0" borderId="0" xfId="1" applyFont="1" applyFill="1" applyAlignment="1" applyProtection="1">
      <alignment vertical="center" wrapText="1"/>
    </xf>
    <xf numFmtId="49" fontId="0" fillId="4" borderId="3"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vertical="center" wrapText="1"/>
    </xf>
    <xf numFmtId="0" fontId="0" fillId="4" borderId="3" xfId="1" applyNumberFormat="1" applyFont="1" applyFill="1" applyBorder="1" applyAlignment="1" applyProtection="1">
      <alignment horizontal="left" vertical="center" wrapText="1" indent="2"/>
      <protection locked="0"/>
    </xf>
    <xf numFmtId="14" fontId="5" fillId="3" borderId="3" xfId="1" applyNumberFormat="1" applyFont="1" applyFill="1" applyBorder="1" applyAlignment="1" applyProtection="1">
      <alignment horizontal="center" vertical="center" wrapText="1"/>
    </xf>
    <xf numFmtId="49" fontId="5" fillId="0" borderId="0" xfId="0" applyFont="1">
      <alignment vertical="top"/>
    </xf>
    <xf numFmtId="49" fontId="5" fillId="0" borderId="1" xfId="0" applyFont="1" applyBorder="1">
      <alignment vertical="top"/>
    </xf>
    <xf numFmtId="49" fontId="5" fillId="0" borderId="0" xfId="0" applyFont="1" applyBorder="1">
      <alignment vertical="top"/>
    </xf>
    <xf numFmtId="49" fontId="6" fillId="0" borderId="0" xfId="0" applyFont="1">
      <alignment vertical="top"/>
    </xf>
    <xf numFmtId="49" fontId="6" fillId="0" borderId="0" xfId="0" applyNumberFormat="1" applyFont="1" applyAlignment="1">
      <alignment horizontal="center" vertical="top"/>
    </xf>
    <xf numFmtId="49" fontId="14" fillId="3" borderId="11" xfId="6" applyNumberFormat="1" applyFont="1" applyFill="1" applyBorder="1" applyAlignment="1" applyProtection="1">
      <alignment horizontal="center" vertical="center" wrapText="1"/>
    </xf>
    <xf numFmtId="0" fontId="5" fillId="0" borderId="12" xfId="6" applyFont="1" applyFill="1" applyBorder="1" applyAlignment="1" applyProtection="1">
      <alignment horizontal="center" vertical="center" wrapText="1"/>
    </xf>
    <xf numFmtId="0" fontId="5" fillId="0" borderId="13" xfId="6" applyFont="1" applyFill="1" applyBorder="1" applyAlignment="1" applyProtection="1">
      <alignment horizontal="center" vertical="center" wrapText="1"/>
    </xf>
    <xf numFmtId="0" fontId="5" fillId="3" borderId="13" xfId="1" applyFont="1" applyFill="1" applyBorder="1" applyAlignment="1" applyProtection="1">
      <alignment horizontal="center" vertical="center" wrapText="1"/>
    </xf>
    <xf numFmtId="0" fontId="10" fillId="3"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3" borderId="0" xfId="1" applyFont="1" applyFill="1" applyBorder="1" applyAlignment="1" applyProtection="1">
      <alignment vertical="center" wrapText="1"/>
    </xf>
    <xf numFmtId="0" fontId="5" fillId="3" borderId="0" xfId="1" applyFont="1" applyFill="1" applyBorder="1" applyAlignment="1" applyProtection="1">
      <alignment horizontal="right" vertical="center" wrapText="1"/>
    </xf>
    <xf numFmtId="49" fontId="6" fillId="0" borderId="0" xfId="1" applyNumberFormat="1" applyFont="1" applyFill="1" applyAlignment="1" applyProtection="1">
      <alignment horizontal="center" vertical="center" wrapText="1"/>
    </xf>
    <xf numFmtId="0" fontId="5" fillId="0" borderId="0" xfId="1" applyFont="1" applyFill="1" applyAlignment="1" applyProtection="1">
      <alignment horizontal="left" vertical="center" wrapText="1"/>
    </xf>
    <xf numFmtId="0" fontId="17" fillId="0" borderId="15" xfId="8" applyFont="1" applyBorder="1" applyAlignment="1">
      <alignment horizontal="center" vertical="center" wrapText="1"/>
    </xf>
    <xf numFmtId="0" fontId="5" fillId="0" borderId="14" xfId="7" applyFont="1" applyFill="1" applyBorder="1" applyAlignment="1" applyProtection="1">
      <alignment horizontal="center" vertical="center" wrapText="1"/>
    </xf>
    <xf numFmtId="49" fontId="6" fillId="0" borderId="0" xfId="1" applyNumberFormat="1" applyFont="1" applyFill="1" applyAlignment="1" applyProtection="1">
      <alignment horizontal="center" vertical="center" wrapText="1"/>
    </xf>
    <xf numFmtId="0" fontId="5" fillId="3" borderId="21" xfId="1" applyFont="1" applyFill="1" applyBorder="1" applyAlignment="1" applyProtection="1">
      <alignment horizontal="center" vertical="center" wrapText="1"/>
    </xf>
    <xf numFmtId="0" fontId="5" fillId="0" borderId="22" xfId="6" applyFont="1" applyFill="1" applyBorder="1" applyAlignment="1" applyProtection="1">
      <alignment horizontal="center" vertical="center" wrapText="1"/>
    </xf>
    <xf numFmtId="0" fontId="5" fillId="0" borderId="1" xfId="1" applyFont="1" applyFill="1" applyBorder="1" applyAlignment="1" applyProtection="1">
      <alignment vertical="center" wrapText="1"/>
    </xf>
    <xf numFmtId="4" fontId="0" fillId="4" borderId="6" xfId="1" applyNumberFormat="1" applyFont="1" applyFill="1" applyBorder="1" applyAlignment="1" applyProtection="1">
      <alignment horizontal="right" vertical="center" wrapText="1"/>
      <protection locked="0"/>
    </xf>
    <xf numFmtId="9" fontId="10" fillId="3" borderId="9" xfId="0" applyNumberFormat="1" applyFont="1" applyFill="1" applyBorder="1" applyAlignment="1" applyProtection="1">
      <alignment horizontal="center" vertical="center" wrapText="1"/>
    </xf>
    <xf numFmtId="49" fontId="5" fillId="2" borderId="2" xfId="1" applyNumberFormat="1" applyFont="1" applyFill="1" applyBorder="1" applyAlignment="1" applyProtection="1">
      <alignment horizontal="left" vertical="center" wrapText="1"/>
      <protection locked="0"/>
    </xf>
    <xf numFmtId="0" fontId="7" fillId="0" borderId="0" xfId="75" applyFont="1"/>
    <xf numFmtId="0" fontId="5" fillId="0" borderId="0" xfId="3" applyFont="1" applyFill="1" applyBorder="1" applyAlignment="1" applyProtection="1">
      <alignment horizontal="right" vertical="center"/>
    </xf>
    <xf numFmtId="0" fontId="7" fillId="0" borderId="0" xfId="3" applyFont="1" applyFill="1" applyBorder="1" applyAlignment="1" applyProtection="1">
      <alignment vertical="center"/>
    </xf>
  </cellXfs>
  <cellStyles count="76">
    <cellStyle name=" 1" xfId="9"/>
    <cellStyle name=" 1 2" xfId="10"/>
    <cellStyle name=" 1_Stage1" xfId="11"/>
    <cellStyle name="_Model_RAB Мой_PR.PROG.WARM.NOTCOMBI.2012.2.16_v1.4(04.04.11) " xfId="12"/>
    <cellStyle name="_Model_RAB Мой_Книга2_PR.PROG.WARM.NOTCOMBI.2012.2.16_v1.4(04.04.11) " xfId="13"/>
    <cellStyle name="_Model_RAB_MRSK_svod_PR.PROG.WARM.NOTCOMBI.2012.2.16_v1.4(04.04.11) " xfId="14"/>
    <cellStyle name="_Model_RAB_MRSK_svod_Книга2_PR.PROG.WARM.NOTCOMBI.2012.2.16_v1.4(04.04.11) " xfId="15"/>
    <cellStyle name="_МОДЕЛЬ_1 (2)_PR.PROG.WARM.NOTCOMBI.2012.2.16_v1.4(04.04.11) " xfId="16"/>
    <cellStyle name="_МОДЕЛЬ_1 (2)_Книга2_PR.PROG.WARM.NOTCOMBI.2012.2.16_v1.4(04.04.11) " xfId="17"/>
    <cellStyle name="_пр 5 тариф RAB_PR.PROG.WARM.NOTCOMBI.2012.2.16_v1.4(04.04.11) " xfId="18"/>
    <cellStyle name="_пр 5 тариф RAB_Книга2_PR.PROG.WARM.NOTCOMBI.2012.2.16_v1.4(04.04.11) " xfId="19"/>
    <cellStyle name="_Расчет RAB_22072008_PR.PROG.WARM.NOTCOMBI.2012.2.16_v1.4(04.04.11) " xfId="20"/>
    <cellStyle name="_Расчет RAB_22072008_Книга2_PR.PROG.WARM.NOTCOMBI.2012.2.16_v1.4(04.04.11) " xfId="21"/>
    <cellStyle name="_Расчет RAB_Лен и МОЭСК_с 2010 года_14.04.2009_со сглаж_version 3.0_без ФСК_PR.PROG.WARM.NOTCOMBI.2012.2.16_v1.4(04.04.11) " xfId="22"/>
    <cellStyle name="_Расчет RAB_Лен и МОЭСК_с 2010 года_14.04.2009_со сглаж_version 3.0_без ФСК_Книга2_PR.PROG.WARM.NOTCOMBI.2012.2.16_v1.4(04.04.11) " xfId="23"/>
    <cellStyle name="Action" xfId="24"/>
    <cellStyle name="Cells" xfId="25"/>
    <cellStyle name="Cells 2" xfId="26"/>
    <cellStyle name="Currency [0]" xfId="27"/>
    <cellStyle name="Currency2" xfId="28"/>
    <cellStyle name="DblClick" xfId="29"/>
    <cellStyle name="DblClickWeb" xfId="30"/>
    <cellStyle name="Followed Hyperlink" xfId="31"/>
    <cellStyle name="Formuls" xfId="32"/>
    <cellStyle name="Header" xfId="33"/>
    <cellStyle name="Header 3" xfId="34"/>
    <cellStyle name="Hyperlink" xfId="35"/>
    <cellStyle name="normal" xfId="36"/>
    <cellStyle name="Normal1" xfId="37"/>
    <cellStyle name="Normal2" xfId="38"/>
    <cellStyle name="Percent1" xfId="39"/>
    <cellStyle name="Title" xfId="40"/>
    <cellStyle name="Title 4" xfId="41"/>
    <cellStyle name="Гиперссылка" xfId="4" builtinId="8"/>
    <cellStyle name="Гиперссылка 2" xfId="42"/>
    <cellStyle name="Гиперссылка 2 2" xfId="43"/>
    <cellStyle name="Гиперссылка 3" xfId="44"/>
    <cellStyle name="Гиперссылка 4" xfId="45"/>
    <cellStyle name="Гиперссылка 4 2" xfId="46"/>
    <cellStyle name="Гиперссылка 4 2 2" xfId="47"/>
    <cellStyle name="Гиперссылка 4 3" xfId="48"/>
    <cellStyle name="Гиперссылка 5" xfId="49"/>
    <cellStyle name="Заголовок" xfId="7"/>
    <cellStyle name="ЗаголовокСтолбца" xfId="6"/>
    <cellStyle name="Значение" xfId="50"/>
    <cellStyle name="Обычный" xfId="0" builtinId="0"/>
    <cellStyle name="Обычный 10" xfId="51"/>
    <cellStyle name="Обычный 11 3" xfId="52"/>
    <cellStyle name="Обычный 12" xfId="2"/>
    <cellStyle name="Обычный 12 2" xfId="53"/>
    <cellStyle name="Обычный 12 3" xfId="54"/>
    <cellStyle name="Обычный 12 4" xfId="55"/>
    <cellStyle name="Обычный 12 5" xfId="75"/>
    <cellStyle name="Обычный 14" xfId="56"/>
    <cellStyle name="Обычный 14 2" xfId="57"/>
    <cellStyle name="Обычный 16" xfId="58"/>
    <cellStyle name="Обычный 2" xfId="59"/>
    <cellStyle name="Обычный 2 2" xfId="60"/>
    <cellStyle name="Обычный 2 3" xfId="61"/>
    <cellStyle name="Обычный 2 7" xfId="62"/>
    <cellStyle name="Обычный 2 8" xfId="63"/>
    <cellStyle name="Обычный 2_НВВ - сети долгосрочный (15.07) - передано на оформление 2" xfId="64"/>
    <cellStyle name="Обычный 3" xfId="65"/>
    <cellStyle name="Обычный 3 2" xfId="66"/>
    <cellStyle name="Обычный 3 3" xfId="67"/>
    <cellStyle name="Обычный 4" xfId="68"/>
    <cellStyle name="Обычный 5" xfId="69"/>
    <cellStyle name="Обычный 9 2" xfId="70"/>
    <cellStyle name="Обычный_Forma_5_Книга2" xfId="3"/>
    <cellStyle name="Обычный_ЖКУ_проект3" xfId="5"/>
    <cellStyle name="Обычный_Мониторинг инвестиций" xfId="1"/>
    <cellStyle name="Обычный_Шаблон по источникам для Модуля Реестр (2)" xfId="8"/>
    <cellStyle name="Стиль 1" xfId="71"/>
    <cellStyle name="Формула 3" xfId="72"/>
    <cellStyle name="Формула_GRES.2007.5" xfId="73"/>
    <cellStyle name="ФормулаВБ_Мониторинг инвестиций" xfId="7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62</xdr:row>
      <xdr:rowOff>0</xdr:rowOff>
    </xdr:from>
    <xdr:to>
      <xdr:col>7</xdr:col>
      <xdr:colOff>219075</xdr:colOff>
      <xdr:row>62</xdr:row>
      <xdr:rowOff>219075</xdr:rowOff>
    </xdr:to>
    <xdr:pic macro="[1]!modInfo.MainSheetHelp">
      <xdr:nvPicPr>
        <xdr:cNvPr id="2" name="ExcludeHelp_1" descr="Справка по листу"/>
        <xdr:cNvPicPr>
          <a:picLocks noChangeAspect="1"/>
        </xdr:cNvPicPr>
      </xdr:nvPicPr>
      <xdr:blipFill>
        <a:blip xmlns:r="http://schemas.openxmlformats.org/officeDocument/2006/relationships" r:embed="rId1" cstate="print"/>
        <a:srcRect/>
        <a:stretch>
          <a:fillRect/>
        </a:stretch>
      </xdr:blipFill>
      <xdr:spPr bwMode="auto">
        <a:xfrm>
          <a:off x="4933950" y="9067800"/>
          <a:ext cx="219075" cy="142875"/>
        </a:xfrm>
        <a:prstGeom prst="rect">
          <a:avLst/>
        </a:prstGeom>
        <a:noFill/>
        <a:ln w="9525">
          <a:noFill/>
          <a:miter lim="800000"/>
          <a:headEnd/>
          <a:tailEnd/>
        </a:ln>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219075</xdr:colOff>
      <xdr:row>7</xdr:row>
      <xdr:rowOff>219075</xdr:rowOff>
    </xdr:to>
    <xdr:pic macro="[1]!modInfo.MainSheetHelp">
      <xdr:nvPicPr>
        <xdr:cNvPr id="2" name="ExcludeHelp_1" descr="Справка по листу"/>
        <xdr:cNvPicPr>
          <a:picLocks noChangeAspect="1"/>
        </xdr:cNvPicPr>
      </xdr:nvPicPr>
      <xdr:blipFill>
        <a:blip xmlns:r="http://schemas.openxmlformats.org/officeDocument/2006/relationships" r:embed="rId1" cstate="print"/>
        <a:srcRect/>
        <a:stretch>
          <a:fillRect/>
        </a:stretch>
      </xdr:blipFill>
      <xdr:spPr bwMode="auto">
        <a:xfrm>
          <a:off x="5562600" y="447675"/>
          <a:ext cx="219075" cy="219075"/>
        </a:xfrm>
        <a:prstGeom prst="rect">
          <a:avLst/>
        </a:prstGeom>
        <a:noFill/>
        <a:ln w="9525">
          <a:noFill/>
          <a:miter lim="800000"/>
          <a:headEnd/>
          <a:tailEnd/>
        </a:ln>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86;&#1073;&#1085;&#1086;&#1074;&#1083;&#1077;&#1085;&#1085;&#1072;&#1103;%20&#1092;&#1086;&#1088;&#1084;&#1072;%20BALANCE.BKP.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0;&#1085;&#1080;&#1075;&#1072;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Лог обновления"/>
      <sheetName val="Титульный"/>
      <sheetName val="Список МО"/>
      <sheetName val="Показатели (2)"/>
      <sheetName val="Потр. характеристики"/>
      <sheetName val="Инвестиции"/>
      <sheetName val="Инвестиции исправления"/>
      <sheetName val="Ссылки на публикации"/>
      <sheetName val="Комментарии"/>
      <sheetName val="Проверка"/>
      <sheetName val="AllSheetsInThisWorkbook"/>
      <sheetName val="TEHSHEET"/>
      <sheetName val="et_union_hor"/>
      <sheetName val="et_union_vert"/>
      <sheetName val="modInfo"/>
      <sheetName val="modRegion"/>
      <sheetName val="modReestr"/>
      <sheetName val="modfrmSelectData"/>
      <sheetName val="modfrmReestr"/>
      <sheetName val="modUpdTemplMain"/>
      <sheetName val="REESTR_ORG"/>
      <sheetName val="modClassifierValidate"/>
      <sheetName val="modProv"/>
      <sheetName val="modHyp"/>
      <sheetName val="modList00"/>
      <sheetName val="modList01"/>
      <sheetName val="modList02"/>
      <sheetName val="modList03"/>
      <sheetName val="modList04"/>
      <sheetName val="modList05"/>
      <sheetName val="modList06"/>
      <sheetName val="modList07"/>
      <sheetName val="modfrmDateChoose"/>
      <sheetName val="modComm"/>
      <sheetName val="modThisWorkbook"/>
      <sheetName val="REESTR_MO"/>
      <sheetName val="modfrmReestrMR"/>
      <sheetName val="modfrmCheckUpdates"/>
      <sheetName val="CopyList"/>
    </sheetNames>
    <definedNames>
      <definedName name="modInfo.MainSheetHelp"/>
    </definedNames>
    <sheetDataSet>
      <sheetData sheetId="0">
        <row r="3">
          <cell r="B3" t="str">
            <v>Версия 6.0</v>
          </cell>
        </row>
      </sheetData>
      <sheetData sheetId="1" refreshError="1"/>
      <sheetData sheetId="2">
        <row r="17">
          <cell r="F17" t="str">
            <v>ОАО "Теплосеть"</v>
          </cell>
        </row>
      </sheetData>
      <sheetData sheetId="3" refreshError="1"/>
      <sheetData sheetId="4" refreshError="1"/>
      <sheetData sheetId="5"/>
      <sheetData sheetId="6">
        <row r="19">
          <cell r="J19" t="str">
            <v>y</v>
          </cell>
        </row>
      </sheetData>
      <sheetData sheetId="7" refreshError="1"/>
      <sheetData sheetId="8" refreshError="1"/>
      <sheetData sheetId="9" refreshError="1"/>
      <sheetData sheetId="10" refreshError="1"/>
      <sheetData sheetId="11" refreshError="1"/>
      <sheetData sheetId="12">
        <row r="2">
          <cell r="D2">
            <v>2013</v>
          </cell>
          <cell r="I2" t="str">
            <v>общий</v>
          </cell>
          <cell r="M2" t="str">
            <v>газ природный по регулируемой цене</v>
          </cell>
          <cell r="O2" t="str">
            <v>торги/аукционы</v>
          </cell>
          <cell r="P2" t="str">
            <v>кредиты банков</v>
          </cell>
        </row>
        <row r="3">
          <cell r="D3">
            <v>2014</v>
          </cell>
          <cell r="I3" t="str">
            <v>общий с учетом освобождения от уплаты НДС</v>
          </cell>
          <cell r="M3" t="str">
            <v>газ природный по нерегулируемой цене</v>
          </cell>
          <cell r="O3" t="str">
            <v>прямые договора без торгов</v>
          </cell>
          <cell r="P3" t="str">
            <v>кредиты иностранных банков</v>
          </cell>
        </row>
        <row r="4">
          <cell r="D4">
            <v>2015</v>
          </cell>
          <cell r="I4" t="str">
            <v>специальный (упрощенная система налогообложения, система налогообложения для сельскохозяйственных товаропроизводителей)</v>
          </cell>
          <cell r="M4" t="str">
            <v>газ сжиженный</v>
          </cell>
          <cell r="O4" t="str">
            <v>прочее</v>
          </cell>
          <cell r="P4" t="str">
            <v>заемные ср-ва др. организаций</v>
          </cell>
        </row>
        <row r="5">
          <cell r="D5">
            <v>2016</v>
          </cell>
          <cell r="M5" t="str">
            <v>газовый конденсат</v>
          </cell>
          <cell r="P5" t="str">
            <v>федеральный бюджет</v>
          </cell>
        </row>
        <row r="6">
          <cell r="D6">
            <v>2017</v>
          </cell>
          <cell r="M6" t="str">
            <v>гшз</v>
          </cell>
          <cell r="P6" t="str">
            <v>бюджет субъекта РФ</v>
          </cell>
        </row>
        <row r="7">
          <cell r="M7" t="str">
            <v>мазут</v>
          </cell>
          <cell r="P7" t="str">
            <v>бюджет муниципального образования</v>
          </cell>
        </row>
        <row r="8">
          <cell r="M8" t="str">
            <v>нефть</v>
          </cell>
          <cell r="P8" t="str">
            <v>ср-ва внебюджетных фондов</v>
          </cell>
        </row>
        <row r="9">
          <cell r="M9" t="str">
            <v>дизельное топливо</v>
          </cell>
          <cell r="P9" t="str">
            <v>прибыль, направляемая на инвестиции</v>
          </cell>
        </row>
        <row r="10">
          <cell r="M10" t="str">
            <v>уголь бурый</v>
          </cell>
          <cell r="P10" t="str">
            <v>амортизация</v>
          </cell>
        </row>
        <row r="11">
          <cell r="M11" t="str">
            <v>уголь каменный</v>
          </cell>
          <cell r="P11" t="str">
            <v>инвестиционная надбавка к тарифу</v>
          </cell>
        </row>
        <row r="12">
          <cell r="M12" t="str">
            <v>торф</v>
          </cell>
          <cell r="P12" t="str">
            <v>плата за подключение</v>
          </cell>
        </row>
        <row r="13">
          <cell r="M13" t="str">
            <v>дрова</v>
          </cell>
          <cell r="P13" t="str">
            <v>прочие средства</v>
          </cell>
        </row>
        <row r="14">
          <cell r="M14" t="str">
            <v>опил</v>
          </cell>
        </row>
        <row r="15">
          <cell r="M15" t="str">
            <v>отходы березовые</v>
          </cell>
        </row>
        <row r="16">
          <cell r="J16" t="str">
            <v>Комбинированная выработка</v>
          </cell>
          <cell r="M16" t="str">
            <v>отходы осиновые</v>
          </cell>
        </row>
        <row r="17">
          <cell r="J17" t="str">
            <v>Некомбинированная выработка</v>
          </cell>
          <cell r="M17" t="str">
            <v>печное топливо</v>
          </cell>
        </row>
        <row r="18">
          <cell r="J18" t="str">
            <v>Смешанное производство</v>
          </cell>
          <cell r="M18" t="str">
            <v>пилеты</v>
          </cell>
        </row>
        <row r="19">
          <cell r="J19" t="str">
            <v>Передача</v>
          </cell>
          <cell r="M19" t="str">
            <v>смола</v>
          </cell>
        </row>
        <row r="20">
          <cell r="J20" t="str">
            <v>Сбыт</v>
          </cell>
          <cell r="M20" t="str">
            <v>щепа</v>
          </cell>
        </row>
        <row r="21">
          <cell r="J21" t="str">
            <v>Производство (некомбинированная выработка)+сбыт</v>
          </cell>
          <cell r="M21" t="str">
            <v>горючий сланец</v>
          </cell>
        </row>
        <row r="22">
          <cell r="J22" t="str">
            <v>Передача+сбыт</v>
          </cell>
          <cell r="M22" t="str">
            <v>керосин</v>
          </cell>
        </row>
        <row r="23">
          <cell r="J23" t="str">
            <v>Производство (комбинированная выработка)+сбыт</v>
          </cell>
          <cell r="M23" t="str">
            <v>кислородно-водородная смесь</v>
          </cell>
        </row>
        <row r="24">
          <cell r="J24" t="str">
            <v>Производство (некомбинированная выработка)+передача</v>
          </cell>
          <cell r="M24" t="str">
            <v>электроэнергия (НН)</v>
          </cell>
        </row>
        <row r="25">
          <cell r="J25" t="str">
            <v>Производство (комбинированная выработка)+передача</v>
          </cell>
          <cell r="M25" t="str">
            <v>электроэнергия (СН1)</v>
          </cell>
        </row>
        <row r="26">
          <cell r="J26" t="str">
            <v>Смешанное производство+сбыт</v>
          </cell>
          <cell r="M26" t="str">
            <v>электроэнергия (СН2)</v>
          </cell>
        </row>
        <row r="27">
          <cell r="J27" t="str">
            <v>Смешанное производство+передача</v>
          </cell>
          <cell r="M27" t="str">
            <v>электроэнергия (ВН)</v>
          </cell>
        </row>
        <row r="28">
          <cell r="M28" t="str">
            <v>мощность</v>
          </cell>
        </row>
        <row r="29">
          <cell r="M29" t="str">
            <v>прочее</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Показатели (факт)"/>
    </sheetNames>
    <sheetDataSet>
      <sheetData sheetId="0">
        <row r="10">
          <cell r="D10" t="str">
            <v>1</v>
          </cell>
          <cell r="E10" t="str">
            <v>Выручка от регулируемой деятельности, в том числе по видам деятельности:</v>
          </cell>
          <cell r="F10" t="str">
            <v>тыс руб</v>
          </cell>
          <cell r="G10">
            <v>1574609</v>
          </cell>
        </row>
        <row r="11">
          <cell r="D11" t="str">
            <v>1.0</v>
          </cell>
        </row>
        <row r="12">
          <cell r="C12" t="str">
            <v>О</v>
          </cell>
          <cell r="D12" t="str">
            <v>1.1</v>
          </cell>
          <cell r="E12" t="str">
            <v>производство (некомбинированная выработка)+сбыт</v>
          </cell>
          <cell r="F12" t="str">
            <v>тыс руб</v>
          </cell>
          <cell r="G12">
            <v>1574609</v>
          </cell>
        </row>
        <row r="13">
          <cell r="E13" t="str">
            <v>Добавить вид деятельности</v>
          </cell>
        </row>
        <row r="14">
          <cell r="D14" t="str">
            <v>2</v>
          </cell>
          <cell r="E14" t="str">
            <v xml:space="preserve">Себестоимость производимых товаров (оказываемых услуг) по регулируемому виду деятельности, включая: </v>
          </cell>
          <cell r="F14" t="str">
            <v>тыс руб</v>
          </cell>
          <cell r="G14">
            <v>1649351.3961762404</v>
          </cell>
        </row>
        <row r="15">
          <cell r="D15" t="str">
            <v>2.1</v>
          </cell>
          <cell r="E15" t="str">
            <v>Расходы на покупаемую тепловую энергию (мощность), теплоноситель</v>
          </cell>
          <cell r="F15" t="str">
            <v>тыс руб</v>
          </cell>
          <cell r="G15">
            <v>449410.5</v>
          </cell>
        </row>
        <row r="16">
          <cell r="D16" t="str">
            <v>2.2</v>
          </cell>
          <cell r="E16" t="str">
            <v>Расходы на топливо</v>
          </cell>
          <cell r="F16" t="str">
            <v>тыс руб</v>
          </cell>
          <cell r="G16">
            <v>572251.59617624001</v>
          </cell>
        </row>
        <row r="17">
          <cell r="D17" t="str">
            <v>2.2.0</v>
          </cell>
        </row>
        <row r="18">
          <cell r="C18" t="str">
            <v>О</v>
          </cell>
          <cell r="D18" t="str">
            <v>2.2.1</v>
          </cell>
          <cell r="E18" t="str">
            <v>газ природный по регулируемой цене</v>
          </cell>
          <cell r="F18" t="str">
            <v>x</v>
          </cell>
          <cell r="G18">
            <v>569363.20422623993</v>
          </cell>
          <cell r="H18" t="str">
            <v>p</v>
          </cell>
        </row>
        <row r="19">
          <cell r="D19" t="str">
            <v>2.2.1.1</v>
          </cell>
          <cell r="E19" t="str">
            <v>Объем</v>
          </cell>
          <cell r="F19" t="str">
            <v>тыс м3</v>
          </cell>
          <cell r="G19">
            <v>127843.2</v>
          </cell>
        </row>
        <row r="20">
          <cell r="D20" t="str">
            <v>2.2.1.2</v>
          </cell>
          <cell r="E20" t="str">
            <v>Стоимость за единицу объема</v>
          </cell>
          <cell r="F20" t="str">
            <v>тыс руб</v>
          </cell>
          <cell r="G20">
            <v>4.4536056999999998</v>
          </cell>
        </row>
        <row r="21">
          <cell r="D21" t="str">
            <v>2.2.1.3</v>
          </cell>
          <cell r="E21" t="str">
            <v>Стоимость доставки</v>
          </cell>
          <cell r="F21" t="str">
            <v>тыс руб</v>
          </cell>
          <cell r="G21">
            <v>0</v>
          </cell>
        </row>
        <row r="22">
          <cell r="D22" t="str">
            <v>2.2.1.4</v>
          </cell>
          <cell r="E22" t="str">
            <v>Способ приобретения</v>
          </cell>
          <cell r="F22" t="str">
            <v>x</v>
          </cell>
          <cell r="G22" t="str">
            <v>прямые договора без торгов</v>
          </cell>
        </row>
        <row r="23">
          <cell r="C23" t="str">
            <v>О</v>
          </cell>
          <cell r="D23" t="str">
            <v>2.2.2</v>
          </cell>
          <cell r="E23" t="str">
            <v>уголь каменный</v>
          </cell>
          <cell r="F23" t="str">
            <v>x</v>
          </cell>
          <cell r="G23">
            <v>1669.5287499999999</v>
          </cell>
          <cell r="H23" t="str">
            <v>p</v>
          </cell>
        </row>
        <row r="24">
          <cell r="D24" t="str">
            <v>2.2.2.1</v>
          </cell>
          <cell r="E24" t="str">
            <v>Объем</v>
          </cell>
          <cell r="F24" t="str">
            <v>тонны</v>
          </cell>
          <cell r="G24">
            <v>445</v>
          </cell>
        </row>
        <row r="25">
          <cell r="D25" t="str">
            <v>2.2.2.2</v>
          </cell>
          <cell r="E25" t="str">
            <v>Стоимость за единицу объема</v>
          </cell>
          <cell r="F25" t="str">
            <v>тыс руб</v>
          </cell>
          <cell r="G25">
            <v>3.7517499999999999</v>
          </cell>
        </row>
        <row r="26">
          <cell r="D26" t="str">
            <v>2.2.2.3</v>
          </cell>
          <cell r="E26" t="str">
            <v>Стоимость доставки</v>
          </cell>
          <cell r="F26" t="str">
            <v>тыс руб</v>
          </cell>
          <cell r="G26">
            <v>0</v>
          </cell>
        </row>
        <row r="27">
          <cell r="D27" t="str">
            <v>2.2.2.4</v>
          </cell>
          <cell r="E27" t="str">
            <v>Способ приобретения</v>
          </cell>
          <cell r="F27" t="str">
            <v>x</v>
          </cell>
          <cell r="G27" t="str">
            <v>прочее</v>
          </cell>
        </row>
        <row r="28">
          <cell r="C28" t="str">
            <v>О</v>
          </cell>
          <cell r="D28" t="str">
            <v>2.2.3</v>
          </cell>
          <cell r="E28" t="str">
            <v>мазут</v>
          </cell>
          <cell r="F28" t="str">
            <v>x</v>
          </cell>
          <cell r="G28">
            <v>1218.8632</v>
          </cell>
          <cell r="H28" t="str">
            <v>p</v>
          </cell>
        </row>
        <row r="29">
          <cell r="D29" t="str">
            <v>2.2.3.1</v>
          </cell>
          <cell r="E29" t="str">
            <v>Объем</v>
          </cell>
          <cell r="F29" t="str">
            <v>тонны</v>
          </cell>
          <cell r="G29">
            <v>111.2</v>
          </cell>
        </row>
        <row r="30">
          <cell r="D30" t="str">
            <v>2.2.3.2</v>
          </cell>
          <cell r="E30" t="str">
            <v>Стоимость за единицу объема</v>
          </cell>
          <cell r="F30" t="str">
            <v>тыс руб</v>
          </cell>
          <cell r="G30">
            <v>10.961</v>
          </cell>
        </row>
        <row r="31">
          <cell r="D31" t="str">
            <v>2.2.3.3</v>
          </cell>
          <cell r="E31" t="str">
            <v>Стоимость доставки</v>
          </cell>
          <cell r="F31" t="str">
            <v>тыс руб</v>
          </cell>
          <cell r="G31">
            <v>0</v>
          </cell>
        </row>
        <row r="32">
          <cell r="D32" t="str">
            <v>2.2.3.4</v>
          </cell>
          <cell r="E32" t="str">
            <v>Способ приобретения</v>
          </cell>
          <cell r="F32" t="str">
            <v>x</v>
          </cell>
          <cell r="G32" t="str">
            <v>прочее</v>
          </cell>
        </row>
        <row r="33">
          <cell r="E33" t="str">
            <v>Добавить вид топлива</v>
          </cell>
        </row>
        <row r="34">
          <cell r="D34" t="str">
            <v>2.3</v>
          </cell>
          <cell r="E34" t="str">
            <v>Расходы на покупаемую электрическую энергию (мощность), используемую в технологическом процессе</v>
          </cell>
          <cell r="F34" t="str">
            <v>тыс руб</v>
          </cell>
          <cell r="G34">
            <v>129908</v>
          </cell>
        </row>
        <row r="35">
          <cell r="D35" t="str">
            <v>2.3.1</v>
          </cell>
          <cell r="E35" t="str">
            <v>Средневзвешенная стоимость 1 кВт.ч (с учетом мощности)</v>
          </cell>
          <cell r="F35" t="str">
            <v>руб</v>
          </cell>
          <cell r="G35">
            <v>3.6447499473942626</v>
          </cell>
        </row>
        <row r="36">
          <cell r="D36" t="str">
            <v>2.3.2</v>
          </cell>
          <cell r="E36" t="str">
            <v>Объем приобретенной электрической энергии</v>
          </cell>
          <cell r="F36" t="str">
            <v>тыс кВт.ч</v>
          </cell>
          <cell r="G36">
            <v>35642.5</v>
          </cell>
        </row>
        <row r="37">
          <cell r="D37" t="str">
            <v>2.4</v>
          </cell>
          <cell r="E37" t="str">
            <v>Расходы на приобретение холодной воды, используемой в технологическом процессе</v>
          </cell>
          <cell r="F37" t="str">
            <v>тыс руб</v>
          </cell>
          <cell r="G37">
            <v>15223.8</v>
          </cell>
        </row>
        <row r="38">
          <cell r="D38" t="str">
            <v>2.5</v>
          </cell>
          <cell r="E38" t="str">
            <v>Расходы на хим.реагенты, используемые в технологическом процессе</v>
          </cell>
          <cell r="F38" t="str">
            <v>тыс руб</v>
          </cell>
          <cell r="G38">
            <v>23334.5</v>
          </cell>
        </row>
        <row r="39">
          <cell r="D39" t="str">
            <v>2.6</v>
          </cell>
          <cell r="E39" t="str">
            <v>Расходы на оплату труда основного производственного персонала</v>
          </cell>
          <cell r="F39" t="str">
            <v>тыс руб</v>
          </cell>
          <cell r="G39">
            <v>197616.1</v>
          </cell>
        </row>
        <row r="40">
          <cell r="D40" t="str">
            <v>2.7</v>
          </cell>
          <cell r="E40" t="str">
            <v>Отчисления на социальные нужды основного производственного персонала</v>
          </cell>
          <cell r="F40" t="str">
            <v>тыс руб</v>
          </cell>
          <cell r="G40">
            <v>57640.2</v>
          </cell>
        </row>
        <row r="41">
          <cell r="D41" t="str">
            <v>2.8</v>
          </cell>
          <cell r="E41" t="str">
            <v>Расходы на оплату труда административно-управленческого персонала</v>
          </cell>
          <cell r="F41" t="str">
            <v>тыс руб</v>
          </cell>
          <cell r="G41">
            <v>0</v>
          </cell>
        </row>
        <row r="42">
          <cell r="D42" t="str">
            <v>2.9</v>
          </cell>
          <cell r="E42" t="str">
            <v>Отчисления на социальные нужды административно-управленческого персонала</v>
          </cell>
          <cell r="F42" t="str">
            <v>тыс руб</v>
          </cell>
          <cell r="G42">
            <v>0</v>
          </cell>
        </row>
        <row r="43">
          <cell r="D43" t="str">
            <v>2.10</v>
          </cell>
          <cell r="E43" t="str">
            <v>Расходы на амортизацию основных производственных средств</v>
          </cell>
          <cell r="F43" t="str">
            <v>тыс руб</v>
          </cell>
          <cell r="G43">
            <v>75272.2</v>
          </cell>
        </row>
        <row r="44">
          <cell r="D44" t="str">
            <v>2.11</v>
          </cell>
          <cell r="E44" t="str">
            <v>Расходы на аренду имущества, используемого для осуществления регулируемого вида деятельности</v>
          </cell>
          <cell r="F44" t="str">
            <v>тыс руб</v>
          </cell>
          <cell r="G44">
            <v>10071.4</v>
          </cell>
        </row>
        <row r="45">
          <cell r="D45" t="str">
            <v>2.12</v>
          </cell>
          <cell r="E45" t="str">
            <v>Общепроизводственные расходы, в том числе отнесенные к ним:</v>
          </cell>
          <cell r="F45" t="str">
            <v>тыс руб</v>
          </cell>
          <cell r="G45">
            <v>15870.9</v>
          </cell>
        </row>
        <row r="46">
          <cell r="D46" t="str">
            <v>2.12.1</v>
          </cell>
          <cell r="E46" t="str">
            <v>Расходы на текущий ремонт</v>
          </cell>
          <cell r="F46" t="str">
            <v>тыс руб</v>
          </cell>
          <cell r="G46">
            <v>0</v>
          </cell>
        </row>
        <row r="47">
          <cell r="D47" t="str">
            <v>2.12.2</v>
          </cell>
          <cell r="E47" t="str">
            <v>Расходы на капитальный ремонт</v>
          </cell>
          <cell r="F47" t="str">
            <v>тыс руб</v>
          </cell>
          <cell r="G47">
            <v>0</v>
          </cell>
        </row>
        <row r="48">
          <cell r="D48" t="str">
            <v>2.13</v>
          </cell>
          <cell r="E48" t="str">
            <v>Общехозяйственные расходы, в том числе отнесенные к ним:</v>
          </cell>
          <cell r="F48" t="str">
            <v>тыс руб</v>
          </cell>
          <cell r="G48">
            <v>20279</v>
          </cell>
        </row>
        <row r="49">
          <cell r="D49" t="str">
            <v>2.13.1</v>
          </cell>
          <cell r="E49" t="str">
            <v>Расходы на текущий ремонт</v>
          </cell>
          <cell r="F49" t="str">
            <v>тыс руб</v>
          </cell>
          <cell r="G49">
            <v>0</v>
          </cell>
        </row>
        <row r="50">
          <cell r="D50" t="str">
            <v>2.13.2</v>
          </cell>
          <cell r="E50" t="str">
            <v>Расходы на капитальный ремонт</v>
          </cell>
          <cell r="F50" t="str">
            <v>тыс руб</v>
          </cell>
          <cell r="G50">
            <v>0</v>
          </cell>
        </row>
        <row r="51">
          <cell r="D51" t="str">
            <v>2.14</v>
          </cell>
          <cell r="E51" t="str">
            <v>Расходы на капитальный и текущий ремонт основных производственных средств, в том числе:</v>
          </cell>
          <cell r="F51" t="str">
            <v>тыс руб</v>
          </cell>
          <cell r="G51">
            <v>75081.100000000006</v>
          </cell>
        </row>
        <row r="52">
          <cell r="D52" t="str">
            <v>2.14.1</v>
          </cell>
          <cell r="E52"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F52" t="str">
            <v>x</v>
          </cell>
          <cell r="G52" t="str">
            <v>есть</v>
          </cell>
        </row>
        <row r="53">
          <cell r="D53" t="str">
            <v>2.15</v>
          </cell>
          <cell r="E53" t="str">
            <v>Прочие расходы, которые подлежат отнесению на регулируемые виды деятельности в соответствии с законодательством РФ</v>
          </cell>
          <cell r="F53" t="str">
            <v>тыс руб</v>
          </cell>
          <cell r="G53">
            <v>7392.1</v>
          </cell>
        </row>
        <row r="54">
          <cell r="D54" t="str">
            <v>2.15.0</v>
          </cell>
        </row>
        <row r="55">
          <cell r="C55" t="str">
            <v>О</v>
          </cell>
          <cell r="D55" t="str">
            <v>2.15.1</v>
          </cell>
          <cell r="E55" t="str">
            <v>налоги</v>
          </cell>
          <cell r="F55" t="str">
            <v>тыс руб</v>
          </cell>
          <cell r="G55">
            <v>7392.1</v>
          </cell>
        </row>
        <row r="56">
          <cell r="E56" t="str">
            <v>Добавить прочие расходы</v>
          </cell>
        </row>
        <row r="57">
          <cell r="D57" t="str">
            <v>3</v>
          </cell>
          <cell r="E57" t="str">
            <v>Валовая прибыль (убытки) от реализации товаров и оказания услуг по регулируемому виду деятельности</v>
          </cell>
          <cell r="F57" t="str">
            <v>тыс руб</v>
          </cell>
          <cell r="G57">
            <v>-74742.396176240407</v>
          </cell>
        </row>
        <row r="58">
          <cell r="D58" t="str">
            <v>4</v>
          </cell>
          <cell r="E58" t="str">
            <v>Чистая прибыль, полученная от регулируемого вида деятельности, в том числе:</v>
          </cell>
          <cell r="F58" t="str">
            <v>тыс руб</v>
          </cell>
          <cell r="G58">
            <v>13856.4</v>
          </cell>
        </row>
        <row r="59">
          <cell r="D59" t="str">
            <v>5.1</v>
          </cell>
          <cell r="E59" t="str">
            <v>Размер расходования чистой прибыли на финансирование мероприятий, предусмотренных инвестиционной программой</v>
          </cell>
          <cell r="F59" t="str">
            <v>тыс руб</v>
          </cell>
          <cell r="G59">
            <v>4701.2</v>
          </cell>
        </row>
        <row r="60">
          <cell r="D60" t="str">
            <v>5</v>
          </cell>
          <cell r="E60" t="str">
            <v>Изменение стоимости основных фондов, в том числе:</v>
          </cell>
          <cell r="F60" t="str">
            <v>тыс руб</v>
          </cell>
          <cell r="G60">
            <v>94024.626999999993</v>
          </cell>
        </row>
        <row r="61">
          <cell r="D61" t="str">
            <v>5.1</v>
          </cell>
          <cell r="E61" t="str">
            <v>За счет ввода (вывода) из эксплуатации</v>
          </cell>
          <cell r="F61" t="str">
            <v>тыс руб</v>
          </cell>
          <cell r="G61">
            <v>94024.626999999993</v>
          </cell>
        </row>
        <row r="62">
          <cell r="D62" t="str">
            <v>6</v>
          </cell>
          <cell r="E62" t="str">
            <v>Стоимость переоценки основных фондов</v>
          </cell>
          <cell r="F62" t="str">
            <v>тыс руб</v>
          </cell>
          <cell r="G62">
            <v>0</v>
          </cell>
        </row>
        <row r="63">
          <cell r="D63" t="str">
            <v>7</v>
          </cell>
          <cell r="E63" t="str">
            <v>Годовая бухгалтерская отчетность, включая бухгалтерский баланс и приложения к нему</v>
          </cell>
          <cell r="F63" t="str">
            <v>x</v>
          </cell>
          <cell r="G63" t="str">
            <v>www.TeplosetKorolev.ru</v>
          </cell>
        </row>
        <row r="64">
          <cell r="D64" t="str">
            <v>8</v>
          </cell>
          <cell r="E64" t="str">
            <v>Установленная тепловая мощность объектов основных фондов, используемых для осуществления регулируемых видов деятельности, в том числе по каждому источнику тепловой энергии:</v>
          </cell>
          <cell r="F64" t="str">
            <v>Гкал/ч</v>
          </cell>
          <cell r="G64">
            <v>458.67000000000007</v>
          </cell>
        </row>
        <row r="65">
          <cell r="D65" t="str">
            <v>8.0</v>
          </cell>
        </row>
        <row r="66">
          <cell r="C66" t="str">
            <v>О</v>
          </cell>
          <cell r="D66" t="str">
            <v>8.1</v>
          </cell>
          <cell r="E66" t="str">
            <v>котельная Самаровка</v>
          </cell>
          <cell r="F66" t="str">
            <v>Гкал/ч</v>
          </cell>
          <cell r="G66">
            <v>167.8</v>
          </cell>
        </row>
        <row r="67">
          <cell r="C67" t="str">
            <v>О</v>
          </cell>
          <cell r="D67" t="str">
            <v>8.2</v>
          </cell>
          <cell r="E67" t="str">
            <v>котельная Новые Подлипки</v>
          </cell>
          <cell r="F67" t="str">
            <v>Гкал/ч</v>
          </cell>
          <cell r="G67">
            <v>175</v>
          </cell>
        </row>
        <row r="68">
          <cell r="C68" t="str">
            <v>О</v>
          </cell>
          <cell r="D68" t="str">
            <v>8.3</v>
          </cell>
          <cell r="E68" t="str">
            <v>котельная Альфа-Лаваль</v>
          </cell>
          <cell r="F68" t="str">
            <v>Гкал/ч</v>
          </cell>
          <cell r="G68">
            <v>36.24</v>
          </cell>
        </row>
        <row r="69">
          <cell r="C69" t="str">
            <v>О</v>
          </cell>
          <cell r="D69" t="str">
            <v>8.4</v>
          </cell>
          <cell r="E69" t="str">
            <v>котельная Текстильщик</v>
          </cell>
          <cell r="F69" t="str">
            <v>Гкал/ч</v>
          </cell>
          <cell r="G69">
            <v>19.8</v>
          </cell>
        </row>
        <row r="70">
          <cell r="C70" t="str">
            <v>О</v>
          </cell>
          <cell r="D70" t="str">
            <v>8.5</v>
          </cell>
          <cell r="E70" t="str">
            <v>котельная Комитетский лес</v>
          </cell>
          <cell r="F70" t="str">
            <v>Гкал/ч</v>
          </cell>
          <cell r="G70">
            <v>8.6</v>
          </cell>
        </row>
        <row r="71">
          <cell r="C71" t="str">
            <v>О</v>
          </cell>
          <cell r="D71" t="str">
            <v>8.6</v>
          </cell>
          <cell r="E71" t="str">
            <v>котельная Суворовская</v>
          </cell>
          <cell r="F71" t="str">
            <v>Гкал/ч</v>
          </cell>
          <cell r="G71">
            <v>17.2</v>
          </cell>
        </row>
        <row r="72">
          <cell r="C72" t="str">
            <v>О</v>
          </cell>
          <cell r="D72" t="str">
            <v>8.7</v>
          </cell>
          <cell r="E72" t="str">
            <v>котельная Дзержинсского, 7б</v>
          </cell>
          <cell r="F72" t="str">
            <v>Гкал/ч</v>
          </cell>
          <cell r="G72">
            <v>13.02</v>
          </cell>
        </row>
        <row r="73">
          <cell r="C73" t="str">
            <v>О</v>
          </cell>
          <cell r="D73" t="str">
            <v>8.8</v>
          </cell>
          <cell r="E73" t="str">
            <v>котельная Дзержинсского, 7б</v>
          </cell>
          <cell r="F73" t="str">
            <v>Гкал/ч</v>
          </cell>
          <cell r="G73">
            <v>8.6</v>
          </cell>
        </row>
        <row r="74">
          <cell r="C74" t="str">
            <v>О</v>
          </cell>
          <cell r="D74" t="str">
            <v>8.9</v>
          </cell>
          <cell r="E74" t="str">
            <v>котельная Тарасовская</v>
          </cell>
          <cell r="F74" t="str">
            <v>Гкал/ч</v>
          </cell>
          <cell r="G74">
            <v>1.8</v>
          </cell>
        </row>
        <row r="75">
          <cell r="C75" t="str">
            <v>О</v>
          </cell>
          <cell r="D75" t="str">
            <v>8.10</v>
          </cell>
          <cell r="E75" t="str">
            <v>котельная Болшево</v>
          </cell>
          <cell r="F75" t="str">
            <v>Гкал/ч</v>
          </cell>
          <cell r="G75">
            <v>1.6</v>
          </cell>
        </row>
        <row r="76">
          <cell r="C76" t="str">
            <v>О</v>
          </cell>
          <cell r="D76" t="str">
            <v>8.11</v>
          </cell>
          <cell r="E76" t="str">
            <v xml:space="preserve">котельная ул.Кирова-91а </v>
          </cell>
          <cell r="F76" t="str">
            <v>Гкал/ч</v>
          </cell>
          <cell r="G76">
            <v>0.86</v>
          </cell>
        </row>
        <row r="77">
          <cell r="C77" t="str">
            <v>О</v>
          </cell>
          <cell r="D77" t="str">
            <v>8.12</v>
          </cell>
          <cell r="E77" t="str">
            <v>котельная Школа-интернат</v>
          </cell>
          <cell r="F77" t="str">
            <v>Гкал/ч</v>
          </cell>
          <cell r="G77">
            <v>2.15</v>
          </cell>
        </row>
        <row r="78">
          <cell r="C78" t="str">
            <v>О</v>
          </cell>
          <cell r="D78" t="str">
            <v>8.13</v>
          </cell>
          <cell r="E78" t="str">
            <v>котельная Бурковская</v>
          </cell>
          <cell r="F78" t="str">
            <v>Гкал/ч</v>
          </cell>
          <cell r="G78">
            <v>6</v>
          </cell>
        </row>
        <row r="79">
          <cell r="E79" t="str">
            <v>Добавить источник тепловой энергии</v>
          </cell>
        </row>
        <row r="80">
          <cell r="D80" t="str">
            <v>9</v>
          </cell>
          <cell r="E80" t="str">
            <v>Тепловая нагрузка по договорам, заключенным в рамках осуществления регулируемых видов деятельности</v>
          </cell>
          <cell r="F80" t="str">
            <v>Гкал/ч</v>
          </cell>
          <cell r="G80">
            <v>528.80999999999995</v>
          </cell>
        </row>
        <row r="81">
          <cell r="D81" t="str">
            <v>10</v>
          </cell>
          <cell r="E81" t="str">
            <v>Объем вырабатываемой регулируемой организацией тепловой энергии в рамках осуществления регулируемых видов деятельности</v>
          </cell>
          <cell r="F81" t="str">
            <v>тыс Гкал</v>
          </cell>
          <cell r="G81">
            <v>927.29700000000003</v>
          </cell>
        </row>
        <row r="82">
          <cell r="D82" t="str">
            <v>11</v>
          </cell>
          <cell r="E82" t="str">
            <v>Объем приобретаемой регулируемой организацией тепловой энергии в рамках осуществления регулируемых видов деятельности</v>
          </cell>
          <cell r="F82" t="str">
            <v>тыс Гкал</v>
          </cell>
          <cell r="G82">
            <v>449.08699999999999</v>
          </cell>
        </row>
        <row r="83">
          <cell r="D83" t="str">
            <v>12</v>
          </cell>
          <cell r="E83" t="str">
            <v>Объем тепловой энергии, отпускаемой потребителям по договорам, заключенным в рамках осуществления регулируемых видов деятельности, в том числе:</v>
          </cell>
          <cell r="F83" t="str">
            <v>тыс Гкал</v>
          </cell>
          <cell r="G83">
            <v>1177.5810000000001</v>
          </cell>
        </row>
        <row r="84">
          <cell r="D84" t="str">
            <v>12.1</v>
          </cell>
          <cell r="E84" t="str">
            <v>Определенном по приборам учета</v>
          </cell>
          <cell r="F84" t="str">
            <v>тыс Гкал</v>
          </cell>
          <cell r="G84">
            <v>382.721</v>
          </cell>
        </row>
        <row r="85">
          <cell r="D85" t="str">
            <v>12.2</v>
          </cell>
          <cell r="E85" t="str">
            <v>Определенном расчетным путем (нормативам потребления коммунальных услуг)</v>
          </cell>
          <cell r="F85" t="str">
            <v>тыс Гкал</v>
          </cell>
          <cell r="G85">
            <v>794.86</v>
          </cell>
        </row>
        <row r="86">
          <cell r="D86" t="str">
            <v>13</v>
          </cell>
          <cell r="E86" t="str">
            <v>Нормативы технологических потерь при передаче тепловой энергии, теплоносителя по тепловым сетям, утвержденные уполномоченным органом</v>
          </cell>
          <cell r="F86" t="str">
            <v>Ккал/ч.мес</v>
          </cell>
          <cell r="G86">
            <v>152426</v>
          </cell>
        </row>
        <row r="87">
          <cell r="D87" t="str">
            <v>14</v>
          </cell>
          <cell r="E87" t="str">
            <v>Фактический объем потерь при передаче тепловой энергии</v>
          </cell>
          <cell r="F87" t="str">
            <v>тыс Гкал</v>
          </cell>
          <cell r="G87">
            <v>145.38999999999999</v>
          </cell>
        </row>
        <row r="88">
          <cell r="D88" t="str">
            <v>15</v>
          </cell>
          <cell r="E88" t="str">
            <v>Среднесписочная численность основного производственного персонала</v>
          </cell>
          <cell r="F88" t="str">
            <v xml:space="preserve"> чел</v>
          </cell>
          <cell r="G88">
            <v>554.1</v>
          </cell>
        </row>
        <row r="89">
          <cell r="D89" t="str">
            <v>16</v>
          </cell>
          <cell r="E89" t="str">
            <v>Среднесписочная численность административно-управленческого персонала</v>
          </cell>
          <cell r="F89" t="str">
            <v xml:space="preserve"> чел</v>
          </cell>
          <cell r="G89">
            <v>0</v>
          </cell>
        </row>
        <row r="90">
          <cell r="D90" t="str">
            <v>17</v>
          </cell>
          <cell r="E90" t="str">
            <v>Удельный расход условного топлива на единицу тепловой энергии, отпускаемой в тепловую сеть, в том числе с разбивкой по источникам тепловой энергии, используемым для осуществления регулируемых видов деятельности</v>
          </cell>
          <cell r="F90" t="str">
            <v>кг усл. топл/Гкал</v>
          </cell>
          <cell r="G90">
            <v>165.86</v>
          </cell>
        </row>
        <row r="91">
          <cell r="D91" t="str">
            <v>17.0</v>
          </cell>
        </row>
        <row r="92">
          <cell r="C92" t="str">
            <v>О</v>
          </cell>
          <cell r="D92" t="str">
            <v>17.1</v>
          </cell>
          <cell r="E92" t="str">
            <v>котельная Самаровка</v>
          </cell>
          <cell r="F92" t="str">
            <v>кг усл. топл/Гкал</v>
          </cell>
          <cell r="G92">
            <v>163.46</v>
          </cell>
        </row>
        <row r="93">
          <cell r="C93" t="str">
            <v>О</v>
          </cell>
          <cell r="D93" t="str">
            <v>17.2</v>
          </cell>
          <cell r="E93" t="str">
            <v>котельная Новые Подлипки</v>
          </cell>
          <cell r="F93" t="str">
            <v>кг усл. топл/Гкал</v>
          </cell>
          <cell r="G93">
            <v>165.11</v>
          </cell>
        </row>
        <row r="94">
          <cell r="C94" t="str">
            <v>О</v>
          </cell>
          <cell r="D94" t="str">
            <v>17.3</v>
          </cell>
          <cell r="E94" t="str">
            <v>котельная Альфа-Лаваль</v>
          </cell>
          <cell r="F94" t="str">
            <v>кг усл. топл/Гкал</v>
          </cell>
          <cell r="G94">
            <v>176.5</v>
          </cell>
        </row>
        <row r="95">
          <cell r="C95" t="str">
            <v>О</v>
          </cell>
          <cell r="D95" t="str">
            <v>17.4</v>
          </cell>
          <cell r="E95" t="str">
            <v>котельная Текстильщик</v>
          </cell>
          <cell r="F95" t="str">
            <v>кг усл. топл/Гкал</v>
          </cell>
          <cell r="G95">
            <v>163.44999999999999</v>
          </cell>
        </row>
        <row r="96">
          <cell r="C96" t="str">
            <v>О</v>
          </cell>
          <cell r="D96" t="str">
            <v>17.5</v>
          </cell>
          <cell r="E96" t="str">
            <v>котельная Комитетский лес</v>
          </cell>
          <cell r="F96" t="str">
            <v>кг усл. топл/Гкал</v>
          </cell>
          <cell r="G96">
            <v>168.51</v>
          </cell>
        </row>
        <row r="97">
          <cell r="C97" t="str">
            <v>О</v>
          </cell>
          <cell r="D97" t="str">
            <v>17.6</v>
          </cell>
          <cell r="E97" t="str">
            <v>котельная Суворовская</v>
          </cell>
          <cell r="F97" t="str">
            <v>кг усл. топл/Гкал</v>
          </cell>
          <cell r="G97">
            <v>170.4</v>
          </cell>
        </row>
        <row r="98">
          <cell r="C98" t="str">
            <v>О</v>
          </cell>
          <cell r="D98" t="str">
            <v>17.7</v>
          </cell>
          <cell r="E98" t="str">
            <v>котельная Дзержинсского, 7б</v>
          </cell>
          <cell r="F98" t="str">
            <v>кг усл. топл/Гкал</v>
          </cell>
          <cell r="G98">
            <v>181.24</v>
          </cell>
        </row>
        <row r="99">
          <cell r="C99" t="str">
            <v>О</v>
          </cell>
          <cell r="D99" t="str">
            <v>17.8</v>
          </cell>
          <cell r="E99" t="str">
            <v>котельная Дзержинсского, 7б</v>
          </cell>
          <cell r="F99" t="str">
            <v>кг усл. топл/Гкал</v>
          </cell>
          <cell r="G99">
            <v>153.97</v>
          </cell>
        </row>
        <row r="100">
          <cell r="C100" t="str">
            <v>О</v>
          </cell>
          <cell r="D100" t="str">
            <v>17.9</v>
          </cell>
          <cell r="E100" t="str">
            <v>котельная Тарасовская</v>
          </cell>
          <cell r="F100" t="str">
            <v>кг усл. топл/Гкал</v>
          </cell>
          <cell r="G100">
            <v>200.43</v>
          </cell>
        </row>
        <row r="101">
          <cell r="C101" t="str">
            <v>О</v>
          </cell>
          <cell r="D101" t="str">
            <v>17.10</v>
          </cell>
          <cell r="E101" t="str">
            <v>котельная Болшево</v>
          </cell>
          <cell r="F101" t="str">
            <v>кг усл. топл/Гкал</v>
          </cell>
          <cell r="G101">
            <v>266.33999999999997</v>
          </cell>
        </row>
        <row r="102">
          <cell r="C102" t="str">
            <v>О</v>
          </cell>
          <cell r="D102" t="str">
            <v>17.11</v>
          </cell>
          <cell r="E102" t="str">
            <v xml:space="preserve">котельная ул.Кирова-91а </v>
          </cell>
          <cell r="F102" t="str">
            <v>кг усл. топл/Гкал</v>
          </cell>
          <cell r="G102">
            <v>162.71</v>
          </cell>
        </row>
        <row r="103">
          <cell r="C103" t="str">
            <v>О</v>
          </cell>
          <cell r="D103" t="str">
            <v>17.12</v>
          </cell>
          <cell r="E103" t="str">
            <v>котельная Школа-интернат</v>
          </cell>
          <cell r="F103" t="str">
            <v>кг усл. топл/Гкал</v>
          </cell>
          <cell r="G103">
            <v>166.05</v>
          </cell>
        </row>
        <row r="104">
          <cell r="C104" t="str">
            <v>О</v>
          </cell>
          <cell r="D104" t="str">
            <v>17.13</v>
          </cell>
          <cell r="E104" t="str">
            <v>котельная Бурковская</v>
          </cell>
          <cell r="F104" t="str">
            <v>кг усл. топл/Гкал</v>
          </cell>
          <cell r="G104">
            <v>190.39</v>
          </cell>
        </row>
        <row r="105">
          <cell r="E105" t="str">
            <v>Добавить источник тепловой энергии</v>
          </cell>
        </row>
        <row r="106">
          <cell r="D106" t="str">
            <v>18</v>
          </cell>
          <cell r="E106"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регулируемой деятельности</v>
          </cell>
          <cell r="F106" t="str">
            <v>тыс кВт.ч/Гкал</v>
          </cell>
          <cell r="G106">
            <v>3.168E-2</v>
          </cell>
        </row>
        <row r="107">
          <cell r="D107" t="str">
            <v>19</v>
          </cell>
          <cell r="E107"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регулируемой деятельности</v>
          </cell>
          <cell r="F107" t="str">
            <v>м3/Гкал</v>
          </cell>
          <cell r="G107">
            <v>4.53</v>
          </cell>
        </row>
        <row r="108">
          <cell r="D108" t="str">
            <v>20</v>
          </cell>
          <cell r="E108" t="str">
            <v>Комментарии</v>
          </cell>
          <cell r="F108" t="str">
            <v>x</v>
          </cell>
          <cell r="G108" t="str">
            <v>1) п.4 гр.3 по балансу с учетом прочих услуг в 2013г.                                2) п.13 гр.3 согласно распоряжению Министерства ЖКХ №100  от 10.07.13      152426  Гкал/год               3) п.19 гр.3 расчет на выработку т/энергии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List02">
    <tabColor indexed="31"/>
    <pageSetUpPr fitToPage="1"/>
  </sheetPr>
  <dimension ref="A1:I110"/>
  <sheetViews>
    <sheetView showGridLines="0" tabSelected="1" topLeftCell="C4" workbookViewId="0">
      <selection activeCell="E93" sqref="E93"/>
    </sheetView>
  </sheetViews>
  <sheetFormatPr defaultColWidth="10.5703125" defaultRowHeight="11.25"/>
  <cols>
    <col min="1" max="1" width="9.140625" style="3" hidden="1" customWidth="1"/>
    <col min="2" max="2" width="9.140625" style="2" hidden="1" customWidth="1"/>
    <col min="3" max="3" width="3.7109375" style="1" customWidth="1"/>
    <col min="4" max="4" width="7.7109375" style="1" customWidth="1"/>
    <col min="5" max="5" width="54.5703125" style="1" customWidth="1"/>
    <col min="6" max="6" width="16" style="1" customWidth="1"/>
    <col min="7" max="7" width="20.85546875" style="1" customWidth="1"/>
    <col min="8" max="8" width="3.7109375" style="1" customWidth="1"/>
    <col min="9" max="16384" width="10.5703125" style="1"/>
  </cols>
  <sheetData>
    <row r="1" spans="1:8" hidden="1"/>
    <row r="2" spans="1:8" hidden="1"/>
    <row r="3" spans="1:8" hidden="1"/>
    <row r="4" spans="1:8" ht="3" customHeight="1">
      <c r="C4" s="56"/>
      <c r="D4" s="56"/>
      <c r="E4" s="56"/>
      <c r="F4" s="56"/>
      <c r="G4" s="57"/>
    </row>
    <row r="5" spans="1:8" ht="41.25" customHeight="1">
      <c r="C5" s="56"/>
      <c r="D5" s="60" t="s">
        <v>176</v>
      </c>
      <c r="E5" s="60"/>
      <c r="F5" s="60"/>
      <c r="G5" s="60"/>
    </row>
    <row r="6" spans="1:8" ht="12.75" customHeight="1">
      <c r="C6" s="56"/>
      <c r="D6" s="61" t="str">
        <f>IF(org=0,"Не определено",org)</f>
        <v>ОАО "Теплосеть"</v>
      </c>
      <c r="E6" s="61"/>
      <c r="F6" s="61"/>
      <c r="G6" s="61"/>
    </row>
    <row r="7" spans="1:8" ht="3" customHeight="1">
      <c r="C7" s="56"/>
      <c r="D7" s="56"/>
      <c r="E7" s="55"/>
      <c r="F7" s="55"/>
      <c r="G7" s="54"/>
    </row>
    <row r="8" spans="1:8" ht="23.25" thickBot="1">
      <c r="D8" s="53" t="s">
        <v>175</v>
      </c>
      <c r="E8" s="52" t="s">
        <v>174</v>
      </c>
      <c r="F8" s="51" t="s">
        <v>173</v>
      </c>
      <c r="G8" s="51" t="s">
        <v>172</v>
      </c>
      <c r="H8" s="6"/>
    </row>
    <row r="9" spans="1:8" ht="12" thickTop="1">
      <c r="D9" s="50" t="s">
        <v>171</v>
      </c>
      <c r="E9" s="50" t="s">
        <v>165</v>
      </c>
      <c r="F9" s="50" t="s">
        <v>97</v>
      </c>
      <c r="G9" s="50" t="s">
        <v>95</v>
      </c>
      <c r="H9" s="5"/>
    </row>
    <row r="10" spans="1:8" ht="22.5">
      <c r="D10" s="10" t="s">
        <v>171</v>
      </c>
      <c r="E10" s="9" t="s">
        <v>170</v>
      </c>
      <c r="F10" s="8" t="s">
        <v>86</v>
      </c>
      <c r="G10" s="32">
        <f>SUM(G11:G13)</f>
        <v>1574609</v>
      </c>
      <c r="H10" s="6"/>
    </row>
    <row r="11" spans="1:8" hidden="1">
      <c r="D11" s="10" t="s">
        <v>169</v>
      </c>
      <c r="E11" s="23"/>
      <c r="F11" s="23"/>
      <c r="G11" s="23"/>
      <c r="H11" s="6"/>
    </row>
    <row r="12" spans="1:8" ht="15">
      <c r="C12" s="22" t="s">
        <v>16</v>
      </c>
      <c r="D12" s="21" t="s">
        <v>168</v>
      </c>
      <c r="E12" s="20" t="s">
        <v>167</v>
      </c>
      <c r="F12" s="19" t="s">
        <v>86</v>
      </c>
      <c r="G12" s="27">
        <v>1574609</v>
      </c>
      <c r="H12" s="17"/>
    </row>
    <row r="13" spans="1:8" s="45" customFormat="1" ht="15" customHeight="1">
      <c r="A13" s="49"/>
      <c r="B13" s="48"/>
      <c r="C13" s="47"/>
      <c r="D13" s="16"/>
      <c r="E13" s="15" t="s">
        <v>166</v>
      </c>
      <c r="F13" s="14"/>
      <c r="G13" s="13"/>
      <c r="H13" s="46"/>
    </row>
    <row r="14" spans="1:8" ht="22.5">
      <c r="D14" s="10" t="s">
        <v>165</v>
      </c>
      <c r="E14" s="9" t="s">
        <v>164</v>
      </c>
      <c r="F14" s="8" t="s">
        <v>86</v>
      </c>
      <c r="G14" s="32">
        <f>SUM(G15:G16)+G34+SUM(G37:G45)+G48+G51+G53</f>
        <v>1649351.3961762404</v>
      </c>
      <c r="H14" s="6"/>
    </row>
    <row r="15" spans="1:8" ht="22.5">
      <c r="D15" s="10" t="s">
        <v>163</v>
      </c>
      <c r="E15" s="25" t="s">
        <v>162</v>
      </c>
      <c r="F15" s="8" t="s">
        <v>86</v>
      </c>
      <c r="G15" s="12">
        <v>449410.5</v>
      </c>
      <c r="H15" s="11"/>
    </row>
    <row r="16" spans="1:8" ht="15" customHeight="1">
      <c r="D16" s="10" t="s">
        <v>161</v>
      </c>
      <c r="E16" s="25" t="s">
        <v>160</v>
      </c>
      <c r="F16" s="8" t="s">
        <v>86</v>
      </c>
      <c r="G16" s="32">
        <f>SUMIF(flagSum_List02_2,"p",G17:G33)</f>
        <v>572251.59617624001</v>
      </c>
      <c r="H16" s="6"/>
    </row>
    <row r="17" spans="1:9" hidden="1">
      <c r="A17" s="3" t="s">
        <v>159</v>
      </c>
      <c r="D17" s="44" t="str">
        <f>A17</f>
        <v>2.2.0</v>
      </c>
      <c r="E17" s="23"/>
      <c r="F17" s="23"/>
      <c r="G17" s="23"/>
      <c r="H17" s="6"/>
    </row>
    <row r="18" spans="1:9" ht="15" customHeight="1">
      <c r="A18" s="62" t="s">
        <v>158</v>
      </c>
      <c r="C18" s="22" t="s">
        <v>16</v>
      </c>
      <c r="D18" s="21" t="str">
        <f>A18</f>
        <v>2.2.1</v>
      </c>
      <c r="E18" s="43" t="s">
        <v>157</v>
      </c>
      <c r="F18" s="19" t="s">
        <v>3</v>
      </c>
      <c r="G18" s="23">
        <f>G19*G20+G21</f>
        <v>569363.20422623993</v>
      </c>
      <c r="H18" s="42" t="s">
        <v>150</v>
      </c>
    </row>
    <row r="19" spans="1:9" ht="15">
      <c r="A19" s="62"/>
      <c r="C19" s="40"/>
      <c r="D19" s="39" t="str">
        <f>A18&amp;".1"</f>
        <v>2.2.1.1</v>
      </c>
      <c r="E19" s="38" t="s">
        <v>149</v>
      </c>
      <c r="F19" s="41" t="s">
        <v>156</v>
      </c>
      <c r="G19" s="12">
        <v>127843.2</v>
      </c>
      <c r="H19" s="17"/>
      <c r="I19" s="36"/>
    </row>
    <row r="20" spans="1:9" ht="15">
      <c r="A20" s="62"/>
      <c r="C20" s="40"/>
      <c r="D20" s="39" t="str">
        <f>A18&amp;".2"</f>
        <v>2.2.1.2</v>
      </c>
      <c r="E20" s="38" t="s">
        <v>147</v>
      </c>
      <c r="F20" s="19" t="s">
        <v>86</v>
      </c>
      <c r="G20" s="12">
        <v>4.4536056999999998</v>
      </c>
      <c r="H20" s="17"/>
      <c r="I20" s="36"/>
    </row>
    <row r="21" spans="1:9" ht="15" customHeight="1">
      <c r="A21" s="62"/>
      <c r="C21" s="40"/>
      <c r="D21" s="39" t="str">
        <f>A18&amp;".3"</f>
        <v>2.2.1.3</v>
      </c>
      <c r="E21" s="38" t="s">
        <v>146</v>
      </c>
      <c r="F21" s="19" t="s">
        <v>86</v>
      </c>
      <c r="G21" s="12">
        <v>0</v>
      </c>
      <c r="H21" s="11"/>
      <c r="I21" s="36"/>
    </row>
    <row r="22" spans="1:9" ht="22.5">
      <c r="A22" s="62"/>
      <c r="C22" s="40"/>
      <c r="D22" s="39" t="str">
        <f>A18&amp;".4"</f>
        <v>2.2.1.4</v>
      </c>
      <c r="E22" s="38" t="s">
        <v>145</v>
      </c>
      <c r="F22" s="19" t="s">
        <v>3</v>
      </c>
      <c r="G22" s="37" t="s">
        <v>155</v>
      </c>
      <c r="H22" s="17"/>
      <c r="I22" s="36"/>
    </row>
    <row r="23" spans="1:9" ht="15" customHeight="1">
      <c r="A23" s="62" t="s">
        <v>154</v>
      </c>
      <c r="C23" s="22" t="s">
        <v>16</v>
      </c>
      <c r="D23" s="21" t="str">
        <f>A23</f>
        <v>2.2.2</v>
      </c>
      <c r="E23" s="43" t="s">
        <v>153</v>
      </c>
      <c r="F23" s="19" t="s">
        <v>3</v>
      </c>
      <c r="G23" s="23">
        <f>G24*G25+G26</f>
        <v>1669.5287499999999</v>
      </c>
      <c r="H23" s="42" t="s">
        <v>150</v>
      </c>
    </row>
    <row r="24" spans="1:9" ht="15">
      <c r="A24" s="62"/>
      <c r="C24" s="40"/>
      <c r="D24" s="39" t="str">
        <f>A23&amp;".1"</f>
        <v>2.2.2.1</v>
      </c>
      <c r="E24" s="38" t="s">
        <v>149</v>
      </c>
      <c r="F24" s="41" t="s">
        <v>148</v>
      </c>
      <c r="G24" s="12">
        <v>445</v>
      </c>
      <c r="H24" s="17"/>
      <c r="I24" s="36"/>
    </row>
    <row r="25" spans="1:9" ht="15">
      <c r="A25" s="62"/>
      <c r="C25" s="40"/>
      <c r="D25" s="39" t="str">
        <f>A23&amp;".2"</f>
        <v>2.2.2.2</v>
      </c>
      <c r="E25" s="38" t="s">
        <v>147</v>
      </c>
      <c r="F25" s="19" t="s">
        <v>86</v>
      </c>
      <c r="G25" s="12">
        <v>3.7517499999999999</v>
      </c>
      <c r="H25" s="17"/>
      <c r="I25" s="36"/>
    </row>
    <row r="26" spans="1:9" ht="15" customHeight="1">
      <c r="A26" s="62"/>
      <c r="C26" s="40"/>
      <c r="D26" s="39" t="str">
        <f>A23&amp;".3"</f>
        <v>2.2.2.3</v>
      </c>
      <c r="E26" s="38" t="s">
        <v>146</v>
      </c>
      <c r="F26" s="19" t="s">
        <v>86</v>
      </c>
      <c r="G26" s="12">
        <v>0</v>
      </c>
      <c r="H26" s="11"/>
      <c r="I26" s="36"/>
    </row>
    <row r="27" spans="1:9" ht="15">
      <c r="A27" s="62"/>
      <c r="C27" s="40"/>
      <c r="D27" s="39" t="str">
        <f>A23&amp;".4"</f>
        <v>2.2.2.4</v>
      </c>
      <c r="E27" s="38" t="s">
        <v>145</v>
      </c>
      <c r="F27" s="19" t="s">
        <v>3</v>
      </c>
      <c r="G27" s="37" t="s">
        <v>144</v>
      </c>
      <c r="H27" s="17"/>
      <c r="I27" s="36"/>
    </row>
    <row r="28" spans="1:9" ht="15" customHeight="1">
      <c r="A28" s="62" t="s">
        <v>152</v>
      </c>
      <c r="C28" s="22" t="s">
        <v>16</v>
      </c>
      <c r="D28" s="21" t="str">
        <f>A28</f>
        <v>2.2.3</v>
      </c>
      <c r="E28" s="43" t="s">
        <v>151</v>
      </c>
      <c r="F28" s="19" t="s">
        <v>3</v>
      </c>
      <c r="G28" s="23">
        <f>G29*G30+G31</f>
        <v>1218.8632</v>
      </c>
      <c r="H28" s="42" t="s">
        <v>150</v>
      </c>
    </row>
    <row r="29" spans="1:9" ht="15">
      <c r="A29" s="62"/>
      <c r="C29" s="40"/>
      <c r="D29" s="39" t="str">
        <f>A28&amp;".1"</f>
        <v>2.2.3.1</v>
      </c>
      <c r="E29" s="38" t="s">
        <v>149</v>
      </c>
      <c r="F29" s="41" t="s">
        <v>148</v>
      </c>
      <c r="G29" s="12">
        <v>111.2</v>
      </c>
      <c r="H29" s="17"/>
      <c r="I29" s="36"/>
    </row>
    <row r="30" spans="1:9" ht="15">
      <c r="A30" s="62"/>
      <c r="C30" s="40"/>
      <c r="D30" s="39" t="str">
        <f>A28&amp;".2"</f>
        <v>2.2.3.2</v>
      </c>
      <c r="E30" s="38" t="s">
        <v>147</v>
      </c>
      <c r="F30" s="19" t="s">
        <v>86</v>
      </c>
      <c r="G30" s="12">
        <v>10.961</v>
      </c>
      <c r="H30" s="17"/>
      <c r="I30" s="36"/>
    </row>
    <row r="31" spans="1:9" ht="14.25">
      <c r="A31" s="62"/>
      <c r="C31" s="40"/>
      <c r="D31" s="39" t="str">
        <f>A28&amp;".3"</f>
        <v>2.2.3.3</v>
      </c>
      <c r="E31" s="38" t="s">
        <v>146</v>
      </c>
      <c r="F31" s="19" t="s">
        <v>86</v>
      </c>
      <c r="G31" s="12">
        <v>0</v>
      </c>
      <c r="H31" s="11"/>
      <c r="I31" s="36"/>
    </row>
    <row r="32" spans="1:9" ht="15">
      <c r="A32" s="62"/>
      <c r="C32" s="40"/>
      <c r="D32" s="39" t="str">
        <f>A28&amp;".4"</f>
        <v>2.2.3.4</v>
      </c>
      <c r="E32" s="38" t="s">
        <v>145</v>
      </c>
      <c r="F32" s="19" t="s">
        <v>3</v>
      </c>
      <c r="G32" s="37" t="s">
        <v>144</v>
      </c>
      <c r="H32" s="17"/>
      <c r="I32" s="36"/>
    </row>
    <row r="33" spans="4:8" s="1" customFormat="1" ht="15" customHeight="1">
      <c r="D33" s="16"/>
      <c r="E33" s="29" t="s">
        <v>143</v>
      </c>
      <c r="F33" s="14"/>
      <c r="G33" s="13"/>
      <c r="H33" s="6"/>
    </row>
    <row r="34" spans="4:8" s="1" customFormat="1" ht="22.5">
      <c r="D34" s="10" t="s">
        <v>142</v>
      </c>
      <c r="E34" s="25" t="s">
        <v>141</v>
      </c>
      <c r="F34" s="8" t="s">
        <v>86</v>
      </c>
      <c r="G34" s="12">
        <v>129908</v>
      </c>
      <c r="H34" s="11"/>
    </row>
    <row r="35" spans="4:8" s="1" customFormat="1" ht="22.5">
      <c r="D35" s="10" t="s">
        <v>140</v>
      </c>
      <c r="E35" s="34" t="s">
        <v>139</v>
      </c>
      <c r="F35" s="8" t="s">
        <v>138</v>
      </c>
      <c r="G35" s="12">
        <f>G34/G36</f>
        <v>3.6447499473942626</v>
      </c>
      <c r="H35" s="6"/>
    </row>
    <row r="36" spans="4:8" s="1" customFormat="1" ht="15" customHeight="1">
      <c r="D36" s="10" t="s">
        <v>137</v>
      </c>
      <c r="E36" s="34" t="s">
        <v>136</v>
      </c>
      <c r="F36" s="8" t="s">
        <v>135</v>
      </c>
      <c r="G36" s="24">
        <v>35642.5</v>
      </c>
      <c r="H36" s="6"/>
    </row>
    <row r="37" spans="4:8" s="1" customFormat="1" ht="22.5">
      <c r="D37" s="10" t="s">
        <v>134</v>
      </c>
      <c r="E37" s="25" t="s">
        <v>133</v>
      </c>
      <c r="F37" s="8" t="s">
        <v>86</v>
      </c>
      <c r="G37" s="12">
        <v>15223.8</v>
      </c>
      <c r="H37" s="6"/>
    </row>
    <row r="38" spans="4:8" s="1" customFormat="1" ht="22.5">
      <c r="D38" s="10" t="s">
        <v>132</v>
      </c>
      <c r="E38" s="35" t="s">
        <v>131</v>
      </c>
      <c r="F38" s="8" t="s">
        <v>86</v>
      </c>
      <c r="G38" s="12">
        <v>23334.5</v>
      </c>
      <c r="H38" s="6"/>
    </row>
    <row r="39" spans="4:8" s="1" customFormat="1" ht="22.5">
      <c r="D39" s="10" t="s">
        <v>130</v>
      </c>
      <c r="E39" s="25" t="s">
        <v>129</v>
      </c>
      <c r="F39" s="8" t="s">
        <v>86</v>
      </c>
      <c r="G39" s="12">
        <f>197616.1</f>
        <v>197616.1</v>
      </c>
      <c r="H39" s="6"/>
    </row>
    <row r="40" spans="4:8" s="1" customFormat="1" ht="22.5">
      <c r="D40" s="10" t="s">
        <v>128</v>
      </c>
      <c r="E40" s="25" t="s">
        <v>127</v>
      </c>
      <c r="F40" s="8" t="s">
        <v>86</v>
      </c>
      <c r="G40" s="12">
        <f>57640.2</f>
        <v>57640.2</v>
      </c>
      <c r="H40" s="6"/>
    </row>
    <row r="41" spans="4:8" s="1" customFormat="1" ht="22.5">
      <c r="D41" s="10" t="s">
        <v>126</v>
      </c>
      <c r="E41" s="25" t="s">
        <v>125</v>
      </c>
      <c r="F41" s="8" t="s">
        <v>86</v>
      </c>
      <c r="G41" s="12">
        <v>0</v>
      </c>
      <c r="H41" s="11"/>
    </row>
    <row r="42" spans="4:8" s="1" customFormat="1" ht="22.5">
      <c r="D42" s="10" t="s">
        <v>124</v>
      </c>
      <c r="E42" s="25" t="s">
        <v>123</v>
      </c>
      <c r="F42" s="8" t="s">
        <v>86</v>
      </c>
      <c r="G42" s="12">
        <v>0</v>
      </c>
      <c r="H42" s="11"/>
    </row>
    <row r="43" spans="4:8" s="1" customFormat="1" ht="22.5">
      <c r="D43" s="10" t="s">
        <v>122</v>
      </c>
      <c r="E43" s="25" t="s">
        <v>121</v>
      </c>
      <c r="F43" s="8" t="s">
        <v>86</v>
      </c>
      <c r="G43" s="12">
        <v>75272.2</v>
      </c>
      <c r="H43" s="11"/>
    </row>
    <row r="44" spans="4:8" s="1" customFormat="1" ht="22.5">
      <c r="D44" s="10" t="s">
        <v>120</v>
      </c>
      <c r="E44" s="35" t="s">
        <v>119</v>
      </c>
      <c r="F44" s="8" t="s">
        <v>86</v>
      </c>
      <c r="G44" s="12">
        <f>2586.5+7484.9</f>
        <v>10071.4</v>
      </c>
      <c r="H44" s="11"/>
    </row>
    <row r="45" spans="4:8" s="1" customFormat="1" ht="22.5">
      <c r="D45" s="10" t="s">
        <v>118</v>
      </c>
      <c r="E45" s="25" t="s">
        <v>117</v>
      </c>
      <c r="F45" s="8" t="s">
        <v>86</v>
      </c>
      <c r="G45" s="12">
        <v>15870.9</v>
      </c>
      <c r="H45" s="6"/>
    </row>
    <row r="46" spans="4:8" s="1" customFormat="1" ht="15" customHeight="1">
      <c r="D46" s="10" t="s">
        <v>116</v>
      </c>
      <c r="E46" s="34" t="s">
        <v>111</v>
      </c>
      <c r="F46" s="8" t="s">
        <v>86</v>
      </c>
      <c r="G46" s="12">
        <v>0</v>
      </c>
      <c r="H46" s="11"/>
    </row>
    <row r="47" spans="4:8" s="1" customFormat="1" ht="15" customHeight="1">
      <c r="D47" s="10" t="s">
        <v>115</v>
      </c>
      <c r="E47" s="34" t="s">
        <v>109</v>
      </c>
      <c r="F47" s="8" t="s">
        <v>86</v>
      </c>
      <c r="G47" s="12">
        <v>0</v>
      </c>
      <c r="H47" s="11"/>
    </row>
    <row r="48" spans="4:8" s="1" customFormat="1" ht="22.5">
      <c r="D48" s="10" t="s">
        <v>114</v>
      </c>
      <c r="E48" s="25" t="s">
        <v>113</v>
      </c>
      <c r="F48" s="8" t="s">
        <v>86</v>
      </c>
      <c r="G48" s="12">
        <v>20279</v>
      </c>
      <c r="H48" s="6"/>
    </row>
    <row r="49" spans="3:8" ht="15" customHeight="1">
      <c r="D49" s="10" t="s">
        <v>112</v>
      </c>
      <c r="E49" s="34" t="s">
        <v>111</v>
      </c>
      <c r="F49" s="8" t="s">
        <v>86</v>
      </c>
      <c r="G49" s="12">
        <v>0</v>
      </c>
      <c r="H49" s="11"/>
    </row>
    <row r="50" spans="3:8" ht="15" customHeight="1">
      <c r="D50" s="10" t="s">
        <v>110</v>
      </c>
      <c r="E50" s="34" t="s">
        <v>109</v>
      </c>
      <c r="F50" s="8" t="s">
        <v>86</v>
      </c>
      <c r="G50" s="12">
        <v>0</v>
      </c>
      <c r="H50" s="11"/>
    </row>
    <row r="51" spans="3:8" ht="22.5">
      <c r="D51" s="10" t="s">
        <v>108</v>
      </c>
      <c r="E51" s="25" t="s">
        <v>107</v>
      </c>
      <c r="F51" s="8" t="s">
        <v>86</v>
      </c>
      <c r="G51" s="12">
        <v>75081.100000000006</v>
      </c>
      <c r="H51" s="11"/>
    </row>
    <row r="52" spans="3:8" ht="45">
      <c r="D52" s="10" t="s">
        <v>106</v>
      </c>
      <c r="E52" s="34" t="s">
        <v>105</v>
      </c>
      <c r="F52" s="8" t="s">
        <v>3</v>
      </c>
      <c r="G52" s="33" t="s">
        <v>104</v>
      </c>
      <c r="H52" s="11"/>
    </row>
    <row r="53" spans="3:8" ht="33.75">
      <c r="D53" s="10" t="s">
        <v>103</v>
      </c>
      <c r="E53" s="25" t="s">
        <v>102</v>
      </c>
      <c r="F53" s="8" t="s">
        <v>86</v>
      </c>
      <c r="G53" s="32">
        <f>SUM(G54:G56)</f>
        <v>7392.1</v>
      </c>
      <c r="H53" s="11"/>
    </row>
    <row r="54" spans="3:8" hidden="1">
      <c r="D54" s="10" t="s">
        <v>101</v>
      </c>
      <c r="E54" s="23"/>
      <c r="F54" s="23"/>
      <c r="G54" s="23"/>
      <c r="H54" s="6"/>
    </row>
    <row r="55" spans="3:8" ht="15">
      <c r="C55" s="22" t="s">
        <v>16</v>
      </c>
      <c r="D55" s="21" t="s">
        <v>100</v>
      </c>
      <c r="E55" s="31" t="s">
        <v>99</v>
      </c>
      <c r="F55" s="19" t="s">
        <v>86</v>
      </c>
      <c r="G55" s="30">
        <v>7392.1</v>
      </c>
      <c r="H55" s="17"/>
    </row>
    <row r="56" spans="3:8" ht="15" customHeight="1">
      <c r="D56" s="16"/>
      <c r="E56" s="29" t="s">
        <v>98</v>
      </c>
      <c r="F56" s="14"/>
      <c r="G56" s="13"/>
      <c r="H56" s="6"/>
    </row>
    <row r="57" spans="3:8" ht="22.5">
      <c r="D57" s="10" t="s">
        <v>97</v>
      </c>
      <c r="E57" s="9" t="s">
        <v>96</v>
      </c>
      <c r="F57" s="8" t="s">
        <v>86</v>
      </c>
      <c r="G57" s="12">
        <f>List02_p1-List02_p3</f>
        <v>-74742.396176240407</v>
      </c>
      <c r="H57" s="11"/>
    </row>
    <row r="58" spans="3:8" ht="22.5">
      <c r="D58" s="10" t="s">
        <v>95</v>
      </c>
      <c r="E58" s="9" t="s">
        <v>94</v>
      </c>
      <c r="F58" s="8" t="s">
        <v>86</v>
      </c>
      <c r="G58" s="12">
        <v>13856.4</v>
      </c>
      <c r="H58" s="6"/>
    </row>
    <row r="59" spans="3:8" ht="24" customHeight="1">
      <c r="D59" s="10" t="s">
        <v>90</v>
      </c>
      <c r="E59" s="25" t="s">
        <v>93</v>
      </c>
      <c r="F59" s="8" t="s">
        <v>86</v>
      </c>
      <c r="G59" s="12">
        <v>4701.2</v>
      </c>
      <c r="H59" s="6"/>
    </row>
    <row r="60" spans="3:8" ht="15" customHeight="1">
      <c r="D60" s="10" t="s">
        <v>92</v>
      </c>
      <c r="E60" s="9" t="s">
        <v>91</v>
      </c>
      <c r="F60" s="8" t="s">
        <v>86</v>
      </c>
      <c r="G60" s="12">
        <v>94024.626999999993</v>
      </c>
      <c r="H60" s="6"/>
    </row>
    <row r="61" spans="3:8" ht="15" customHeight="1">
      <c r="D61" s="10" t="s">
        <v>90</v>
      </c>
      <c r="E61" s="25" t="s">
        <v>89</v>
      </c>
      <c r="F61" s="8" t="s">
        <v>86</v>
      </c>
      <c r="G61" s="12">
        <f>G60</f>
        <v>94024.626999999993</v>
      </c>
      <c r="H61" s="6"/>
    </row>
    <row r="62" spans="3:8" ht="15" customHeight="1">
      <c r="D62" s="10" t="s">
        <v>88</v>
      </c>
      <c r="E62" s="9" t="s">
        <v>87</v>
      </c>
      <c r="F62" s="8" t="s">
        <v>86</v>
      </c>
      <c r="G62" s="12">
        <v>0</v>
      </c>
      <c r="H62" s="6"/>
    </row>
    <row r="63" spans="3:8" ht="22.5">
      <c r="D63" s="10" t="s">
        <v>85</v>
      </c>
      <c r="E63" s="9" t="s">
        <v>84</v>
      </c>
      <c r="F63" s="8" t="s">
        <v>3</v>
      </c>
      <c r="G63" s="28" t="s">
        <v>83</v>
      </c>
      <c r="H63" s="11"/>
    </row>
    <row r="64" spans="3:8" ht="45">
      <c r="D64" s="10" t="s">
        <v>82</v>
      </c>
      <c r="E64" s="9" t="s">
        <v>81</v>
      </c>
      <c r="F64" s="8" t="s">
        <v>64</v>
      </c>
      <c r="G64" s="27">
        <f>G66+G67+G68+G69+G70+G71+G72+G73+G74+G75+G76+G77+G78</f>
        <v>458.67000000000007</v>
      </c>
      <c r="H64" s="11"/>
    </row>
    <row r="65" spans="3:8" hidden="1">
      <c r="D65" s="10" t="s">
        <v>80</v>
      </c>
      <c r="E65" s="23"/>
      <c r="F65" s="23"/>
      <c r="G65" s="23"/>
      <c r="H65" s="6"/>
    </row>
    <row r="66" spans="3:8" ht="15">
      <c r="C66" s="22" t="s">
        <v>16</v>
      </c>
      <c r="D66" s="21" t="s">
        <v>79</v>
      </c>
      <c r="E66" s="20" t="s">
        <v>38</v>
      </c>
      <c r="F66" s="19" t="s">
        <v>64</v>
      </c>
      <c r="G66" s="27">
        <v>167.8</v>
      </c>
      <c r="H66" s="17"/>
    </row>
    <row r="67" spans="3:8" ht="15">
      <c r="C67" s="22" t="s">
        <v>16</v>
      </c>
      <c r="D67" s="21" t="s">
        <v>78</v>
      </c>
      <c r="E67" s="20" t="s">
        <v>36</v>
      </c>
      <c r="F67" s="19" t="s">
        <v>64</v>
      </c>
      <c r="G67" s="27">
        <v>175</v>
      </c>
      <c r="H67" s="17"/>
    </row>
    <row r="68" spans="3:8" ht="15">
      <c r="C68" s="22" t="s">
        <v>16</v>
      </c>
      <c r="D68" s="21" t="s">
        <v>77</v>
      </c>
      <c r="E68" s="20" t="s">
        <v>34</v>
      </c>
      <c r="F68" s="19" t="s">
        <v>64</v>
      </c>
      <c r="G68" s="27">
        <v>36.24</v>
      </c>
      <c r="H68" s="17"/>
    </row>
    <row r="69" spans="3:8" ht="15">
      <c r="C69" s="22" t="s">
        <v>16</v>
      </c>
      <c r="D69" s="21" t="s">
        <v>76</v>
      </c>
      <c r="E69" s="20" t="s">
        <v>32</v>
      </c>
      <c r="F69" s="19" t="s">
        <v>64</v>
      </c>
      <c r="G69" s="27">
        <v>19.8</v>
      </c>
      <c r="H69" s="17"/>
    </row>
    <row r="70" spans="3:8" ht="15">
      <c r="C70" s="22" t="s">
        <v>16</v>
      </c>
      <c r="D70" s="21" t="s">
        <v>75</v>
      </c>
      <c r="E70" s="20" t="s">
        <v>30</v>
      </c>
      <c r="F70" s="19" t="s">
        <v>64</v>
      </c>
      <c r="G70" s="27">
        <v>8.6</v>
      </c>
      <c r="H70" s="17"/>
    </row>
    <row r="71" spans="3:8" ht="15">
      <c r="C71" s="22" t="s">
        <v>16</v>
      </c>
      <c r="D71" s="21" t="s">
        <v>74</v>
      </c>
      <c r="E71" s="20" t="s">
        <v>28</v>
      </c>
      <c r="F71" s="19" t="s">
        <v>64</v>
      </c>
      <c r="G71" s="27">
        <v>17.2</v>
      </c>
      <c r="H71" s="17"/>
    </row>
    <row r="72" spans="3:8" ht="15">
      <c r="C72" s="22" t="s">
        <v>16</v>
      </c>
      <c r="D72" s="21" t="s">
        <v>73</v>
      </c>
      <c r="E72" s="20" t="s">
        <v>25</v>
      </c>
      <c r="F72" s="19" t="s">
        <v>64</v>
      </c>
      <c r="G72" s="27">
        <v>13.02</v>
      </c>
      <c r="H72" s="17"/>
    </row>
    <row r="73" spans="3:8" ht="15">
      <c r="C73" s="22" t="s">
        <v>16</v>
      </c>
      <c r="D73" s="21" t="s">
        <v>72</v>
      </c>
      <c r="E73" s="20" t="s">
        <v>25</v>
      </c>
      <c r="F73" s="19" t="s">
        <v>64</v>
      </c>
      <c r="G73" s="27">
        <v>8.6</v>
      </c>
      <c r="H73" s="17"/>
    </row>
    <row r="74" spans="3:8" ht="15">
      <c r="C74" s="22" t="s">
        <v>16</v>
      </c>
      <c r="D74" s="21" t="s">
        <v>71</v>
      </c>
      <c r="E74" s="20" t="s">
        <v>23</v>
      </c>
      <c r="F74" s="19" t="s">
        <v>64</v>
      </c>
      <c r="G74" s="27">
        <v>1.8</v>
      </c>
      <c r="H74" s="17"/>
    </row>
    <row r="75" spans="3:8" ht="15">
      <c r="C75" s="22" t="s">
        <v>16</v>
      </c>
      <c r="D75" s="21" t="s">
        <v>70</v>
      </c>
      <c r="E75" s="20" t="s">
        <v>21</v>
      </c>
      <c r="F75" s="19" t="s">
        <v>64</v>
      </c>
      <c r="G75" s="27">
        <v>1.6</v>
      </c>
      <c r="H75" s="17"/>
    </row>
    <row r="76" spans="3:8" ht="15">
      <c r="C76" s="22" t="s">
        <v>16</v>
      </c>
      <c r="D76" s="21" t="s">
        <v>69</v>
      </c>
      <c r="E76" s="20" t="s">
        <v>19</v>
      </c>
      <c r="F76" s="19" t="s">
        <v>64</v>
      </c>
      <c r="G76" s="27">
        <v>0.86</v>
      </c>
      <c r="H76" s="17"/>
    </row>
    <row r="77" spans="3:8" ht="15">
      <c r="C77" s="22" t="s">
        <v>16</v>
      </c>
      <c r="D77" s="21" t="s">
        <v>68</v>
      </c>
      <c r="E77" s="20" t="s">
        <v>17</v>
      </c>
      <c r="F77" s="19" t="s">
        <v>64</v>
      </c>
      <c r="G77" s="27">
        <v>2.15</v>
      </c>
      <c r="H77" s="17"/>
    </row>
    <row r="78" spans="3:8" ht="15">
      <c r="C78" s="22" t="s">
        <v>16</v>
      </c>
      <c r="D78" s="21" t="s">
        <v>67</v>
      </c>
      <c r="E78" s="20" t="s">
        <v>14</v>
      </c>
      <c r="F78" s="19" t="s">
        <v>64</v>
      </c>
      <c r="G78" s="27">
        <v>6</v>
      </c>
      <c r="H78" s="17"/>
    </row>
    <row r="79" spans="3:8" ht="15" customHeight="1">
      <c r="D79" s="16"/>
      <c r="E79" s="15" t="s">
        <v>12</v>
      </c>
      <c r="F79" s="14"/>
      <c r="G79" s="13"/>
      <c r="H79" s="6"/>
    </row>
    <row r="80" spans="3:8" ht="22.5">
      <c r="D80" s="10" t="s">
        <v>66</v>
      </c>
      <c r="E80" s="9" t="s">
        <v>65</v>
      </c>
      <c r="F80" s="8" t="s">
        <v>64</v>
      </c>
      <c r="G80" s="12">
        <v>528.80999999999995</v>
      </c>
      <c r="H80" s="11"/>
    </row>
    <row r="81" spans="3:8" ht="33.75">
      <c r="D81" s="10" t="s">
        <v>63</v>
      </c>
      <c r="E81" s="9" t="s">
        <v>62</v>
      </c>
      <c r="F81" s="8" t="s">
        <v>48</v>
      </c>
      <c r="G81" s="24">
        <v>927.29700000000003</v>
      </c>
      <c r="H81" s="11"/>
    </row>
    <row r="82" spans="3:8" ht="33.75">
      <c r="D82" s="10" t="s">
        <v>61</v>
      </c>
      <c r="E82" s="9" t="s">
        <v>60</v>
      </c>
      <c r="F82" s="8" t="s">
        <v>48</v>
      </c>
      <c r="G82" s="24">
        <v>449.08699999999999</v>
      </c>
      <c r="H82" s="11"/>
    </row>
    <row r="83" spans="3:8" ht="33.75">
      <c r="D83" s="10" t="s">
        <v>59</v>
      </c>
      <c r="E83" s="9" t="s">
        <v>58</v>
      </c>
      <c r="F83" s="8" t="s">
        <v>48</v>
      </c>
      <c r="G83" s="26">
        <f>SUM(G84:G85)</f>
        <v>1177.5810000000001</v>
      </c>
      <c r="H83" s="11"/>
    </row>
    <row r="84" spans="3:8" ht="15" customHeight="1">
      <c r="D84" s="10" t="s">
        <v>57</v>
      </c>
      <c r="E84" s="25" t="s">
        <v>56</v>
      </c>
      <c r="F84" s="8" t="s">
        <v>48</v>
      </c>
      <c r="G84" s="24">
        <v>382.721</v>
      </c>
      <c r="H84" s="11"/>
    </row>
    <row r="85" spans="3:8" ht="22.5">
      <c r="D85" s="10" t="s">
        <v>55</v>
      </c>
      <c r="E85" s="25" t="s">
        <v>54</v>
      </c>
      <c r="F85" s="8" t="s">
        <v>48</v>
      </c>
      <c r="G85" s="24">
        <v>794.86</v>
      </c>
      <c r="H85" s="11"/>
    </row>
    <row r="86" spans="3:8" ht="33.75">
      <c r="D86" s="10" t="s">
        <v>53</v>
      </c>
      <c r="E86" s="9" t="s">
        <v>52</v>
      </c>
      <c r="F86" s="8" t="s">
        <v>51</v>
      </c>
      <c r="G86" s="12">
        <v>152426</v>
      </c>
      <c r="H86" s="11"/>
    </row>
    <row r="87" spans="3:8" ht="15" customHeight="1">
      <c r="D87" s="10" t="s">
        <v>50</v>
      </c>
      <c r="E87" s="9" t="s">
        <v>49</v>
      </c>
      <c r="F87" s="8" t="s">
        <v>48</v>
      </c>
      <c r="G87" s="24">
        <v>145.38999999999999</v>
      </c>
      <c r="H87" s="11"/>
    </row>
    <row r="88" spans="3:8" ht="22.5">
      <c r="D88" s="10" t="s">
        <v>47</v>
      </c>
      <c r="E88" s="9" t="s">
        <v>46</v>
      </c>
      <c r="F88" s="8" t="s">
        <v>43</v>
      </c>
      <c r="G88" s="12">
        <v>554.1</v>
      </c>
      <c r="H88" s="6"/>
    </row>
    <row r="89" spans="3:8" ht="22.5">
      <c r="D89" s="10" t="s">
        <v>45</v>
      </c>
      <c r="E89" s="9" t="s">
        <v>44</v>
      </c>
      <c r="F89" s="8" t="s">
        <v>43</v>
      </c>
      <c r="G89" s="12">
        <v>0</v>
      </c>
      <c r="H89" s="11"/>
    </row>
    <row r="90" spans="3:8" ht="45">
      <c r="D90" s="10" t="s">
        <v>42</v>
      </c>
      <c r="E90" s="9" t="s">
        <v>41</v>
      </c>
      <c r="F90" s="8" t="s">
        <v>13</v>
      </c>
      <c r="G90" s="18">
        <v>165.86</v>
      </c>
      <c r="H90" s="11"/>
    </row>
    <row r="91" spans="3:8" hidden="1">
      <c r="D91" s="10" t="s">
        <v>40</v>
      </c>
      <c r="E91" s="23"/>
      <c r="F91" s="23"/>
      <c r="G91" s="23"/>
      <c r="H91" s="6"/>
    </row>
    <row r="92" spans="3:8" ht="15">
      <c r="C92" s="22" t="s">
        <v>16</v>
      </c>
      <c r="D92" s="21" t="s">
        <v>39</v>
      </c>
      <c r="E92" s="20" t="s">
        <v>38</v>
      </c>
      <c r="F92" s="19" t="s">
        <v>13</v>
      </c>
      <c r="G92" s="18">
        <v>163.46</v>
      </c>
      <c r="H92" s="17"/>
    </row>
    <row r="93" spans="3:8" ht="15">
      <c r="C93" s="22" t="s">
        <v>16</v>
      </c>
      <c r="D93" s="21" t="s">
        <v>37</v>
      </c>
      <c r="E93" s="20" t="s">
        <v>36</v>
      </c>
      <c r="F93" s="19" t="s">
        <v>13</v>
      </c>
      <c r="G93" s="18">
        <v>165.11</v>
      </c>
      <c r="H93" s="17"/>
    </row>
    <row r="94" spans="3:8" ht="15">
      <c r="C94" s="22" t="s">
        <v>16</v>
      </c>
      <c r="D94" s="21" t="s">
        <v>35</v>
      </c>
      <c r="E94" s="20" t="s">
        <v>34</v>
      </c>
      <c r="F94" s="19" t="s">
        <v>13</v>
      </c>
      <c r="G94" s="18">
        <v>176.5</v>
      </c>
      <c r="H94" s="17"/>
    </row>
    <row r="95" spans="3:8" ht="15">
      <c r="C95" s="22" t="s">
        <v>16</v>
      </c>
      <c r="D95" s="21" t="s">
        <v>33</v>
      </c>
      <c r="E95" s="20" t="s">
        <v>32</v>
      </c>
      <c r="F95" s="19" t="s">
        <v>13</v>
      </c>
      <c r="G95" s="18">
        <v>163.44999999999999</v>
      </c>
      <c r="H95" s="17"/>
    </row>
    <row r="96" spans="3:8" ht="15">
      <c r="C96" s="22" t="s">
        <v>16</v>
      </c>
      <c r="D96" s="21" t="s">
        <v>31</v>
      </c>
      <c r="E96" s="20" t="s">
        <v>30</v>
      </c>
      <c r="F96" s="19" t="s">
        <v>13</v>
      </c>
      <c r="G96" s="18">
        <v>168.51</v>
      </c>
      <c r="H96" s="17"/>
    </row>
    <row r="97" spans="3:8" ht="15">
      <c r="C97" s="22" t="s">
        <v>16</v>
      </c>
      <c r="D97" s="21" t="s">
        <v>29</v>
      </c>
      <c r="E97" s="20" t="s">
        <v>28</v>
      </c>
      <c r="F97" s="19" t="s">
        <v>13</v>
      </c>
      <c r="G97" s="18">
        <v>170.4</v>
      </c>
      <c r="H97" s="17"/>
    </row>
    <row r="98" spans="3:8" ht="15">
      <c r="C98" s="22" t="s">
        <v>16</v>
      </c>
      <c r="D98" s="21" t="s">
        <v>27</v>
      </c>
      <c r="E98" s="20" t="s">
        <v>25</v>
      </c>
      <c r="F98" s="19" t="s">
        <v>13</v>
      </c>
      <c r="G98" s="18">
        <v>181.24</v>
      </c>
      <c r="H98" s="17"/>
    </row>
    <row r="99" spans="3:8" ht="15">
      <c r="C99" s="22" t="s">
        <v>16</v>
      </c>
      <c r="D99" s="21" t="s">
        <v>26</v>
      </c>
      <c r="E99" s="20" t="s">
        <v>25</v>
      </c>
      <c r="F99" s="19" t="s">
        <v>13</v>
      </c>
      <c r="G99" s="18">
        <v>153.97</v>
      </c>
      <c r="H99" s="17"/>
    </row>
    <row r="100" spans="3:8" ht="15">
      <c r="C100" s="22" t="s">
        <v>16</v>
      </c>
      <c r="D100" s="21" t="s">
        <v>24</v>
      </c>
      <c r="E100" s="20" t="s">
        <v>23</v>
      </c>
      <c r="F100" s="19" t="s">
        <v>13</v>
      </c>
      <c r="G100" s="18">
        <v>200.43</v>
      </c>
      <c r="H100" s="17"/>
    </row>
    <row r="101" spans="3:8" ht="15">
      <c r="C101" s="22" t="s">
        <v>16</v>
      </c>
      <c r="D101" s="21" t="s">
        <v>22</v>
      </c>
      <c r="E101" s="20" t="s">
        <v>21</v>
      </c>
      <c r="F101" s="19" t="s">
        <v>13</v>
      </c>
      <c r="G101" s="18">
        <v>266.33999999999997</v>
      </c>
      <c r="H101" s="17"/>
    </row>
    <row r="102" spans="3:8" ht="15">
      <c r="C102" s="22" t="s">
        <v>16</v>
      </c>
      <c r="D102" s="21" t="s">
        <v>20</v>
      </c>
      <c r="E102" s="20" t="s">
        <v>19</v>
      </c>
      <c r="F102" s="19" t="s">
        <v>13</v>
      </c>
      <c r="G102" s="18">
        <v>162.71</v>
      </c>
      <c r="H102" s="17"/>
    </row>
    <row r="103" spans="3:8" ht="15">
      <c r="C103" s="22" t="s">
        <v>16</v>
      </c>
      <c r="D103" s="21" t="s">
        <v>18</v>
      </c>
      <c r="E103" s="20" t="s">
        <v>17</v>
      </c>
      <c r="F103" s="19" t="s">
        <v>13</v>
      </c>
      <c r="G103" s="18">
        <v>166.05</v>
      </c>
      <c r="H103" s="17"/>
    </row>
    <row r="104" spans="3:8" ht="15">
      <c r="C104" s="22" t="s">
        <v>16</v>
      </c>
      <c r="D104" s="21" t="s">
        <v>15</v>
      </c>
      <c r="E104" s="20" t="s">
        <v>14</v>
      </c>
      <c r="F104" s="19" t="s">
        <v>13</v>
      </c>
      <c r="G104" s="18">
        <v>190.39</v>
      </c>
      <c r="H104" s="17"/>
    </row>
    <row r="105" spans="3:8" ht="15" customHeight="1">
      <c r="D105" s="16"/>
      <c r="E105" s="15" t="s">
        <v>12</v>
      </c>
      <c r="F105" s="14"/>
      <c r="G105" s="13"/>
      <c r="H105" s="11"/>
    </row>
    <row r="106" spans="3:8" ht="45">
      <c r="D106" s="10" t="s">
        <v>11</v>
      </c>
      <c r="E106" s="9" t="s">
        <v>10</v>
      </c>
      <c r="F106" s="8" t="s">
        <v>9</v>
      </c>
      <c r="G106" s="12">
        <f>31.68/1000</f>
        <v>3.168E-2</v>
      </c>
      <c r="H106" s="11"/>
    </row>
    <row r="107" spans="3:8" ht="45">
      <c r="D107" s="10" t="s">
        <v>8</v>
      </c>
      <c r="E107" s="9" t="s">
        <v>7</v>
      </c>
      <c r="F107" s="8" t="s">
        <v>6</v>
      </c>
      <c r="G107" s="12">
        <v>4.53</v>
      </c>
      <c r="H107" s="11"/>
    </row>
    <row r="108" spans="3:8" ht="166.5" customHeight="1">
      <c r="D108" s="10" t="s">
        <v>5</v>
      </c>
      <c r="E108" s="9" t="s">
        <v>4</v>
      </c>
      <c r="F108" s="8" t="s">
        <v>3</v>
      </c>
      <c r="G108" s="7" t="s">
        <v>2</v>
      </c>
      <c r="H108" s="6"/>
    </row>
    <row r="109" spans="3:8" ht="28.5" customHeight="1">
      <c r="H109" s="5"/>
    </row>
    <row r="110" spans="3:8" ht="15" customHeight="1">
      <c r="D110" s="4" t="s">
        <v>1</v>
      </c>
      <c r="E110" s="59" t="s">
        <v>0</v>
      </c>
      <c r="F110" s="59"/>
      <c r="G110" s="59"/>
    </row>
  </sheetData>
  <sheetProtection password="FA9C" sheet="1" objects="1" scenarios="1" formatColumns="0" formatRows="0"/>
  <dataConsolidate/>
  <mergeCells count="6">
    <mergeCell ref="E110:G110"/>
    <mergeCell ref="D5:G5"/>
    <mergeCell ref="D6:G6"/>
    <mergeCell ref="A18:A22"/>
    <mergeCell ref="A23:A27"/>
    <mergeCell ref="A28:A32"/>
  </mergeCells>
  <dataValidations count="6">
    <dataValidation type="list" allowBlank="1" showInputMessage="1" showErrorMessage="1" errorTitle="Ошибка" error="Выберите значение из списка" prompt="Выберите значение из списка" sqref="E18 E23 E28">
      <formula1>kind_of_fuels</formula1>
    </dataValidation>
    <dataValidation type="list" allowBlank="1" showInputMessage="1" showErrorMessage="1" errorTitle="Ошибка" error="Выберите значение из списка" prompt="Выберите значение из списка" sqref="G22 G27 G32">
      <formula1>kind_of_purchase_method</formula1>
    </dataValidation>
    <dataValidation type="textLength" operator="lessThanOrEqual" allowBlank="1" showInputMessage="1" showErrorMessage="1" errorTitle="Ошибка" error="Допускается ввод не более 900 символов!" sqref="G108 E12 F19 F24 F29 E55 E66:E78 E92:E104">
      <formula1>900</formula1>
    </dataValidation>
    <dataValidation type="decimal" allowBlank="1" showErrorMessage="1" errorTitle="Ошибка" error="Допускается ввод только действительных чисел!" sqref="G57">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prompt="Введите гиперссылку в ячейку" sqref="G63">
      <formula1>900</formula1>
    </dataValidation>
    <dataValidation type="decimal" allowBlank="1" showErrorMessage="1" errorTitle="Ошибка" error="Допускается ввод только неотрицательных чисел!" sqref="G106:G107 G80:G82 G84:G90 G64 G15 G34:G51 G58:G62 G12 G19:G21 G24:G26 G29:G31 G55 G66:G78 G92:G104">
      <formula1>0</formula1>
      <formula2>9.99999999999999E+23</formula2>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sheetPr codeName="List05">
    <tabColor indexed="31"/>
  </sheetPr>
  <dimension ref="A1:H18"/>
  <sheetViews>
    <sheetView showGridLines="0" topLeftCell="C4" workbookViewId="0">
      <selection activeCell="H42" sqref="H42"/>
    </sheetView>
  </sheetViews>
  <sheetFormatPr defaultColWidth="10.5703125" defaultRowHeight="11.25"/>
  <cols>
    <col min="1" max="1" width="9.140625" style="58" hidden="1" customWidth="1"/>
    <col min="2" max="2" width="9.140625" style="2" hidden="1" customWidth="1"/>
    <col min="3" max="3" width="3.7109375" style="1" customWidth="1"/>
    <col min="4" max="4" width="6.28515625" style="1" bestFit="1" customWidth="1"/>
    <col min="5" max="5" width="54.5703125" style="1" customWidth="1"/>
    <col min="6" max="6" width="18.85546875" style="1" customWidth="1"/>
    <col min="7" max="7" width="22.7109375" style="1" customWidth="1"/>
    <col min="8" max="8" width="3.7109375" style="1" customWidth="1"/>
    <col min="9" max="256" width="10.5703125" style="1"/>
    <col min="257" max="258" width="0" style="1" hidden="1" customWidth="1"/>
    <col min="259" max="259" width="3.7109375" style="1" customWidth="1"/>
    <col min="260" max="260" width="6.28515625" style="1" bestFit="1" customWidth="1"/>
    <col min="261" max="261" width="54.5703125" style="1" customWidth="1"/>
    <col min="262" max="262" width="18.85546875" style="1" customWidth="1"/>
    <col min="263" max="263" width="22.7109375" style="1" customWidth="1"/>
    <col min="264" max="264" width="3.7109375" style="1" customWidth="1"/>
    <col min="265" max="512" width="10.5703125" style="1"/>
    <col min="513" max="514" width="0" style="1" hidden="1" customWidth="1"/>
    <col min="515" max="515" width="3.7109375" style="1" customWidth="1"/>
    <col min="516" max="516" width="6.28515625" style="1" bestFit="1" customWidth="1"/>
    <col min="517" max="517" width="54.5703125" style="1" customWidth="1"/>
    <col min="518" max="518" width="18.85546875" style="1" customWidth="1"/>
    <col min="519" max="519" width="22.7109375" style="1" customWidth="1"/>
    <col min="520" max="520" width="3.7109375" style="1" customWidth="1"/>
    <col min="521" max="768" width="10.5703125" style="1"/>
    <col min="769" max="770" width="0" style="1" hidden="1" customWidth="1"/>
    <col min="771" max="771" width="3.7109375" style="1" customWidth="1"/>
    <col min="772" max="772" width="6.28515625" style="1" bestFit="1" customWidth="1"/>
    <col min="773" max="773" width="54.5703125" style="1" customWidth="1"/>
    <col min="774" max="774" width="18.85546875" style="1" customWidth="1"/>
    <col min="775" max="775" width="22.7109375" style="1" customWidth="1"/>
    <col min="776" max="776" width="3.7109375" style="1" customWidth="1"/>
    <col min="777" max="1024" width="10.5703125" style="1"/>
    <col min="1025" max="1026" width="0" style="1" hidden="1" customWidth="1"/>
    <col min="1027" max="1027" width="3.7109375" style="1" customWidth="1"/>
    <col min="1028" max="1028" width="6.28515625" style="1" bestFit="1" customWidth="1"/>
    <col min="1029" max="1029" width="54.5703125" style="1" customWidth="1"/>
    <col min="1030" max="1030" width="18.85546875" style="1" customWidth="1"/>
    <col min="1031" max="1031" width="22.7109375" style="1" customWidth="1"/>
    <col min="1032" max="1032" width="3.7109375" style="1" customWidth="1"/>
    <col min="1033" max="1280" width="10.5703125" style="1"/>
    <col min="1281" max="1282" width="0" style="1" hidden="1" customWidth="1"/>
    <col min="1283" max="1283" width="3.7109375" style="1" customWidth="1"/>
    <col min="1284" max="1284" width="6.28515625" style="1" bestFit="1" customWidth="1"/>
    <col min="1285" max="1285" width="54.5703125" style="1" customWidth="1"/>
    <col min="1286" max="1286" width="18.85546875" style="1" customWidth="1"/>
    <col min="1287" max="1287" width="22.7109375" style="1" customWidth="1"/>
    <col min="1288" max="1288" width="3.7109375" style="1" customWidth="1"/>
    <col min="1289" max="1536" width="10.5703125" style="1"/>
    <col min="1537" max="1538" width="0" style="1" hidden="1" customWidth="1"/>
    <col min="1539" max="1539" width="3.7109375" style="1" customWidth="1"/>
    <col min="1540" max="1540" width="6.28515625" style="1" bestFit="1" customWidth="1"/>
    <col min="1541" max="1541" width="54.5703125" style="1" customWidth="1"/>
    <col min="1542" max="1542" width="18.85546875" style="1" customWidth="1"/>
    <col min="1543" max="1543" width="22.7109375" style="1" customWidth="1"/>
    <col min="1544" max="1544" width="3.7109375" style="1" customWidth="1"/>
    <col min="1545" max="1792" width="10.5703125" style="1"/>
    <col min="1793" max="1794" width="0" style="1" hidden="1" customWidth="1"/>
    <col min="1795" max="1795" width="3.7109375" style="1" customWidth="1"/>
    <col min="1796" max="1796" width="6.28515625" style="1" bestFit="1" customWidth="1"/>
    <col min="1797" max="1797" width="54.5703125" style="1" customWidth="1"/>
    <col min="1798" max="1798" width="18.85546875" style="1" customWidth="1"/>
    <col min="1799" max="1799" width="22.7109375" style="1" customWidth="1"/>
    <col min="1800" max="1800" width="3.7109375" style="1" customWidth="1"/>
    <col min="1801" max="2048" width="10.5703125" style="1"/>
    <col min="2049" max="2050" width="0" style="1" hidden="1" customWidth="1"/>
    <col min="2051" max="2051" width="3.7109375" style="1" customWidth="1"/>
    <col min="2052" max="2052" width="6.28515625" style="1" bestFit="1" customWidth="1"/>
    <col min="2053" max="2053" width="54.5703125" style="1" customWidth="1"/>
    <col min="2054" max="2054" width="18.85546875" style="1" customWidth="1"/>
    <col min="2055" max="2055" width="22.7109375" style="1" customWidth="1"/>
    <col min="2056" max="2056" width="3.7109375" style="1" customWidth="1"/>
    <col min="2057" max="2304" width="10.5703125" style="1"/>
    <col min="2305" max="2306" width="0" style="1" hidden="1" customWidth="1"/>
    <col min="2307" max="2307" width="3.7109375" style="1" customWidth="1"/>
    <col min="2308" max="2308" width="6.28515625" style="1" bestFit="1" customWidth="1"/>
    <col min="2309" max="2309" width="54.5703125" style="1" customWidth="1"/>
    <col min="2310" max="2310" width="18.85546875" style="1" customWidth="1"/>
    <col min="2311" max="2311" width="22.7109375" style="1" customWidth="1"/>
    <col min="2312" max="2312" width="3.7109375" style="1" customWidth="1"/>
    <col min="2313" max="2560" width="10.5703125" style="1"/>
    <col min="2561" max="2562" width="0" style="1" hidden="1" customWidth="1"/>
    <col min="2563" max="2563" width="3.7109375" style="1" customWidth="1"/>
    <col min="2564" max="2564" width="6.28515625" style="1" bestFit="1" customWidth="1"/>
    <col min="2565" max="2565" width="54.5703125" style="1" customWidth="1"/>
    <col min="2566" max="2566" width="18.85546875" style="1" customWidth="1"/>
    <col min="2567" max="2567" width="22.7109375" style="1" customWidth="1"/>
    <col min="2568" max="2568" width="3.7109375" style="1" customWidth="1"/>
    <col min="2569" max="2816" width="10.5703125" style="1"/>
    <col min="2817" max="2818" width="0" style="1" hidden="1" customWidth="1"/>
    <col min="2819" max="2819" width="3.7109375" style="1" customWidth="1"/>
    <col min="2820" max="2820" width="6.28515625" style="1" bestFit="1" customWidth="1"/>
    <col min="2821" max="2821" width="54.5703125" style="1" customWidth="1"/>
    <col min="2822" max="2822" width="18.85546875" style="1" customWidth="1"/>
    <col min="2823" max="2823" width="22.7109375" style="1" customWidth="1"/>
    <col min="2824" max="2824" width="3.7109375" style="1" customWidth="1"/>
    <col min="2825" max="3072" width="10.5703125" style="1"/>
    <col min="3073" max="3074" width="0" style="1" hidden="1" customWidth="1"/>
    <col min="3075" max="3075" width="3.7109375" style="1" customWidth="1"/>
    <col min="3076" max="3076" width="6.28515625" style="1" bestFit="1" customWidth="1"/>
    <col min="3077" max="3077" width="54.5703125" style="1" customWidth="1"/>
    <col min="3078" max="3078" width="18.85546875" style="1" customWidth="1"/>
    <col min="3079" max="3079" width="22.7109375" style="1" customWidth="1"/>
    <col min="3080" max="3080" width="3.7109375" style="1" customWidth="1"/>
    <col min="3081" max="3328" width="10.5703125" style="1"/>
    <col min="3329" max="3330" width="0" style="1" hidden="1" customWidth="1"/>
    <col min="3331" max="3331" width="3.7109375" style="1" customWidth="1"/>
    <col min="3332" max="3332" width="6.28515625" style="1" bestFit="1" customWidth="1"/>
    <col min="3333" max="3333" width="54.5703125" style="1" customWidth="1"/>
    <col min="3334" max="3334" width="18.85546875" style="1" customWidth="1"/>
    <col min="3335" max="3335" width="22.7109375" style="1" customWidth="1"/>
    <col min="3336" max="3336" width="3.7109375" style="1" customWidth="1"/>
    <col min="3337" max="3584" width="10.5703125" style="1"/>
    <col min="3585" max="3586" width="0" style="1" hidden="1" customWidth="1"/>
    <col min="3587" max="3587" width="3.7109375" style="1" customWidth="1"/>
    <col min="3588" max="3588" width="6.28515625" style="1" bestFit="1" customWidth="1"/>
    <col min="3589" max="3589" width="54.5703125" style="1" customWidth="1"/>
    <col min="3590" max="3590" width="18.85546875" style="1" customWidth="1"/>
    <col min="3591" max="3591" width="22.7109375" style="1" customWidth="1"/>
    <col min="3592" max="3592" width="3.7109375" style="1" customWidth="1"/>
    <col min="3593" max="3840" width="10.5703125" style="1"/>
    <col min="3841" max="3842" width="0" style="1" hidden="1" customWidth="1"/>
    <col min="3843" max="3843" width="3.7109375" style="1" customWidth="1"/>
    <col min="3844" max="3844" width="6.28515625" style="1" bestFit="1" customWidth="1"/>
    <col min="3845" max="3845" width="54.5703125" style="1" customWidth="1"/>
    <col min="3846" max="3846" width="18.85546875" style="1" customWidth="1"/>
    <col min="3847" max="3847" width="22.7109375" style="1" customWidth="1"/>
    <col min="3848" max="3848" width="3.7109375" style="1" customWidth="1"/>
    <col min="3849" max="4096" width="10.5703125" style="1"/>
    <col min="4097" max="4098" width="0" style="1" hidden="1" customWidth="1"/>
    <col min="4099" max="4099" width="3.7109375" style="1" customWidth="1"/>
    <col min="4100" max="4100" width="6.28515625" style="1" bestFit="1" customWidth="1"/>
    <col min="4101" max="4101" width="54.5703125" style="1" customWidth="1"/>
    <col min="4102" max="4102" width="18.85546875" style="1" customWidth="1"/>
    <col min="4103" max="4103" width="22.7109375" style="1" customWidth="1"/>
    <col min="4104" max="4104" width="3.7109375" style="1" customWidth="1"/>
    <col min="4105" max="4352" width="10.5703125" style="1"/>
    <col min="4353" max="4354" width="0" style="1" hidden="1" customWidth="1"/>
    <col min="4355" max="4355" width="3.7109375" style="1" customWidth="1"/>
    <col min="4356" max="4356" width="6.28515625" style="1" bestFit="1" customWidth="1"/>
    <col min="4357" max="4357" width="54.5703125" style="1" customWidth="1"/>
    <col min="4358" max="4358" width="18.85546875" style="1" customWidth="1"/>
    <col min="4359" max="4359" width="22.7109375" style="1" customWidth="1"/>
    <col min="4360" max="4360" width="3.7109375" style="1" customWidth="1"/>
    <col min="4361" max="4608" width="10.5703125" style="1"/>
    <col min="4609" max="4610" width="0" style="1" hidden="1" customWidth="1"/>
    <col min="4611" max="4611" width="3.7109375" style="1" customWidth="1"/>
    <col min="4612" max="4612" width="6.28515625" style="1" bestFit="1" customWidth="1"/>
    <col min="4613" max="4613" width="54.5703125" style="1" customWidth="1"/>
    <col min="4614" max="4614" width="18.85546875" style="1" customWidth="1"/>
    <col min="4615" max="4615" width="22.7109375" style="1" customWidth="1"/>
    <col min="4616" max="4616" width="3.7109375" style="1" customWidth="1"/>
    <col min="4617" max="4864" width="10.5703125" style="1"/>
    <col min="4865" max="4866" width="0" style="1" hidden="1" customWidth="1"/>
    <col min="4867" max="4867" width="3.7109375" style="1" customWidth="1"/>
    <col min="4868" max="4868" width="6.28515625" style="1" bestFit="1" customWidth="1"/>
    <col min="4869" max="4869" width="54.5703125" style="1" customWidth="1"/>
    <col min="4870" max="4870" width="18.85546875" style="1" customWidth="1"/>
    <col min="4871" max="4871" width="22.7109375" style="1" customWidth="1"/>
    <col min="4872" max="4872" width="3.7109375" style="1" customWidth="1"/>
    <col min="4873" max="5120" width="10.5703125" style="1"/>
    <col min="5121" max="5122" width="0" style="1" hidden="1" customWidth="1"/>
    <col min="5123" max="5123" width="3.7109375" style="1" customWidth="1"/>
    <col min="5124" max="5124" width="6.28515625" style="1" bestFit="1" customWidth="1"/>
    <col min="5125" max="5125" width="54.5703125" style="1" customWidth="1"/>
    <col min="5126" max="5126" width="18.85546875" style="1" customWidth="1"/>
    <col min="5127" max="5127" width="22.7109375" style="1" customWidth="1"/>
    <col min="5128" max="5128" width="3.7109375" style="1" customWidth="1"/>
    <col min="5129" max="5376" width="10.5703125" style="1"/>
    <col min="5377" max="5378" width="0" style="1" hidden="1" customWidth="1"/>
    <col min="5379" max="5379" width="3.7109375" style="1" customWidth="1"/>
    <col min="5380" max="5380" width="6.28515625" style="1" bestFit="1" customWidth="1"/>
    <col min="5381" max="5381" width="54.5703125" style="1" customWidth="1"/>
    <col min="5382" max="5382" width="18.85546875" style="1" customWidth="1"/>
    <col min="5383" max="5383" width="22.7109375" style="1" customWidth="1"/>
    <col min="5384" max="5384" width="3.7109375" style="1" customWidth="1"/>
    <col min="5385" max="5632" width="10.5703125" style="1"/>
    <col min="5633" max="5634" width="0" style="1" hidden="1" customWidth="1"/>
    <col min="5635" max="5635" width="3.7109375" style="1" customWidth="1"/>
    <col min="5636" max="5636" width="6.28515625" style="1" bestFit="1" customWidth="1"/>
    <col min="5637" max="5637" width="54.5703125" style="1" customWidth="1"/>
    <col min="5638" max="5638" width="18.85546875" style="1" customWidth="1"/>
    <col min="5639" max="5639" width="22.7109375" style="1" customWidth="1"/>
    <col min="5640" max="5640" width="3.7109375" style="1" customWidth="1"/>
    <col min="5641" max="5888" width="10.5703125" style="1"/>
    <col min="5889" max="5890" width="0" style="1" hidden="1" customWidth="1"/>
    <col min="5891" max="5891" width="3.7109375" style="1" customWidth="1"/>
    <col min="5892" max="5892" width="6.28515625" style="1" bestFit="1" customWidth="1"/>
    <col min="5893" max="5893" width="54.5703125" style="1" customWidth="1"/>
    <col min="5894" max="5894" width="18.85546875" style="1" customWidth="1"/>
    <col min="5895" max="5895" width="22.7109375" style="1" customWidth="1"/>
    <col min="5896" max="5896" width="3.7109375" style="1" customWidth="1"/>
    <col min="5897" max="6144" width="10.5703125" style="1"/>
    <col min="6145" max="6146" width="0" style="1" hidden="1" customWidth="1"/>
    <col min="6147" max="6147" width="3.7109375" style="1" customWidth="1"/>
    <col min="6148" max="6148" width="6.28515625" style="1" bestFit="1" customWidth="1"/>
    <col min="6149" max="6149" width="54.5703125" style="1" customWidth="1"/>
    <col min="6150" max="6150" width="18.85546875" style="1" customWidth="1"/>
    <col min="6151" max="6151" width="22.7109375" style="1" customWidth="1"/>
    <col min="6152" max="6152" width="3.7109375" style="1" customWidth="1"/>
    <col min="6153" max="6400" width="10.5703125" style="1"/>
    <col min="6401" max="6402" width="0" style="1" hidden="1" customWidth="1"/>
    <col min="6403" max="6403" width="3.7109375" style="1" customWidth="1"/>
    <col min="6404" max="6404" width="6.28515625" style="1" bestFit="1" customWidth="1"/>
    <col min="6405" max="6405" width="54.5703125" style="1" customWidth="1"/>
    <col min="6406" max="6406" width="18.85546875" style="1" customWidth="1"/>
    <col min="6407" max="6407" width="22.7109375" style="1" customWidth="1"/>
    <col min="6408" max="6408" width="3.7109375" style="1" customWidth="1"/>
    <col min="6409" max="6656" width="10.5703125" style="1"/>
    <col min="6657" max="6658" width="0" style="1" hidden="1" customWidth="1"/>
    <col min="6659" max="6659" width="3.7109375" style="1" customWidth="1"/>
    <col min="6660" max="6660" width="6.28515625" style="1" bestFit="1" customWidth="1"/>
    <col min="6661" max="6661" width="54.5703125" style="1" customWidth="1"/>
    <col min="6662" max="6662" width="18.85546875" style="1" customWidth="1"/>
    <col min="6663" max="6663" width="22.7109375" style="1" customWidth="1"/>
    <col min="6664" max="6664" width="3.7109375" style="1" customWidth="1"/>
    <col min="6665" max="6912" width="10.5703125" style="1"/>
    <col min="6913" max="6914" width="0" style="1" hidden="1" customWidth="1"/>
    <col min="6915" max="6915" width="3.7109375" style="1" customWidth="1"/>
    <col min="6916" max="6916" width="6.28515625" style="1" bestFit="1" customWidth="1"/>
    <col min="6917" max="6917" width="54.5703125" style="1" customWidth="1"/>
    <col min="6918" max="6918" width="18.85546875" style="1" customWidth="1"/>
    <col min="6919" max="6919" width="22.7109375" style="1" customWidth="1"/>
    <col min="6920" max="6920" width="3.7109375" style="1" customWidth="1"/>
    <col min="6921" max="7168" width="10.5703125" style="1"/>
    <col min="7169" max="7170" width="0" style="1" hidden="1" customWidth="1"/>
    <col min="7171" max="7171" width="3.7109375" style="1" customWidth="1"/>
    <col min="7172" max="7172" width="6.28515625" style="1" bestFit="1" customWidth="1"/>
    <col min="7173" max="7173" width="54.5703125" style="1" customWidth="1"/>
    <col min="7174" max="7174" width="18.85546875" style="1" customWidth="1"/>
    <col min="7175" max="7175" width="22.7109375" style="1" customWidth="1"/>
    <col min="7176" max="7176" width="3.7109375" style="1" customWidth="1"/>
    <col min="7177" max="7424" width="10.5703125" style="1"/>
    <col min="7425" max="7426" width="0" style="1" hidden="1" customWidth="1"/>
    <col min="7427" max="7427" width="3.7109375" style="1" customWidth="1"/>
    <col min="7428" max="7428" width="6.28515625" style="1" bestFit="1" customWidth="1"/>
    <col min="7429" max="7429" width="54.5703125" style="1" customWidth="1"/>
    <col min="7430" max="7430" width="18.85546875" style="1" customWidth="1"/>
    <col min="7431" max="7431" width="22.7109375" style="1" customWidth="1"/>
    <col min="7432" max="7432" width="3.7109375" style="1" customWidth="1"/>
    <col min="7433" max="7680" width="10.5703125" style="1"/>
    <col min="7681" max="7682" width="0" style="1" hidden="1" customWidth="1"/>
    <col min="7683" max="7683" width="3.7109375" style="1" customWidth="1"/>
    <col min="7684" max="7684" width="6.28515625" style="1" bestFit="1" customWidth="1"/>
    <col min="7685" max="7685" width="54.5703125" style="1" customWidth="1"/>
    <col min="7686" max="7686" width="18.85546875" style="1" customWidth="1"/>
    <col min="7687" max="7687" width="22.7109375" style="1" customWidth="1"/>
    <col min="7688" max="7688" width="3.7109375" style="1" customWidth="1"/>
    <col min="7689" max="7936" width="10.5703125" style="1"/>
    <col min="7937" max="7938" width="0" style="1" hidden="1" customWidth="1"/>
    <col min="7939" max="7939" width="3.7109375" style="1" customWidth="1"/>
    <col min="7940" max="7940" width="6.28515625" style="1" bestFit="1" customWidth="1"/>
    <col min="7941" max="7941" width="54.5703125" style="1" customWidth="1"/>
    <col min="7942" max="7942" width="18.85546875" style="1" customWidth="1"/>
    <col min="7943" max="7943" width="22.7109375" style="1" customWidth="1"/>
    <col min="7944" max="7944" width="3.7109375" style="1" customWidth="1"/>
    <col min="7945" max="8192" width="10.5703125" style="1"/>
    <col min="8193" max="8194" width="0" style="1" hidden="1" customWidth="1"/>
    <col min="8195" max="8195" width="3.7109375" style="1" customWidth="1"/>
    <col min="8196" max="8196" width="6.28515625" style="1" bestFit="1" customWidth="1"/>
    <col min="8197" max="8197" width="54.5703125" style="1" customWidth="1"/>
    <col min="8198" max="8198" width="18.85546875" style="1" customWidth="1"/>
    <col min="8199" max="8199" width="22.7109375" style="1" customWidth="1"/>
    <col min="8200" max="8200" width="3.7109375" style="1" customWidth="1"/>
    <col min="8201" max="8448" width="10.5703125" style="1"/>
    <col min="8449" max="8450" width="0" style="1" hidden="1" customWidth="1"/>
    <col min="8451" max="8451" width="3.7109375" style="1" customWidth="1"/>
    <col min="8452" max="8452" width="6.28515625" style="1" bestFit="1" customWidth="1"/>
    <col min="8453" max="8453" width="54.5703125" style="1" customWidth="1"/>
    <col min="8454" max="8454" width="18.85546875" style="1" customWidth="1"/>
    <col min="8455" max="8455" width="22.7109375" style="1" customWidth="1"/>
    <col min="8456" max="8456" width="3.7109375" style="1" customWidth="1"/>
    <col min="8457" max="8704" width="10.5703125" style="1"/>
    <col min="8705" max="8706" width="0" style="1" hidden="1" customWidth="1"/>
    <col min="8707" max="8707" width="3.7109375" style="1" customWidth="1"/>
    <col min="8708" max="8708" width="6.28515625" style="1" bestFit="1" customWidth="1"/>
    <col min="8709" max="8709" width="54.5703125" style="1" customWidth="1"/>
    <col min="8710" max="8710" width="18.85546875" style="1" customWidth="1"/>
    <col min="8711" max="8711" width="22.7109375" style="1" customWidth="1"/>
    <col min="8712" max="8712" width="3.7109375" style="1" customWidth="1"/>
    <col min="8713" max="8960" width="10.5703125" style="1"/>
    <col min="8961" max="8962" width="0" style="1" hidden="1" customWidth="1"/>
    <col min="8963" max="8963" width="3.7109375" style="1" customWidth="1"/>
    <col min="8964" max="8964" width="6.28515625" style="1" bestFit="1" customWidth="1"/>
    <col min="8965" max="8965" width="54.5703125" style="1" customWidth="1"/>
    <col min="8966" max="8966" width="18.85546875" style="1" customWidth="1"/>
    <col min="8967" max="8967" width="22.7109375" style="1" customWidth="1"/>
    <col min="8968" max="8968" width="3.7109375" style="1" customWidth="1"/>
    <col min="8969" max="9216" width="10.5703125" style="1"/>
    <col min="9217" max="9218" width="0" style="1" hidden="1" customWidth="1"/>
    <col min="9219" max="9219" width="3.7109375" style="1" customWidth="1"/>
    <col min="9220" max="9220" width="6.28515625" style="1" bestFit="1" customWidth="1"/>
    <col min="9221" max="9221" width="54.5703125" style="1" customWidth="1"/>
    <col min="9222" max="9222" width="18.85546875" style="1" customWidth="1"/>
    <col min="9223" max="9223" width="22.7109375" style="1" customWidth="1"/>
    <col min="9224" max="9224" width="3.7109375" style="1" customWidth="1"/>
    <col min="9225" max="9472" width="10.5703125" style="1"/>
    <col min="9473" max="9474" width="0" style="1" hidden="1" customWidth="1"/>
    <col min="9475" max="9475" width="3.7109375" style="1" customWidth="1"/>
    <col min="9476" max="9476" width="6.28515625" style="1" bestFit="1" customWidth="1"/>
    <col min="9477" max="9477" width="54.5703125" style="1" customWidth="1"/>
    <col min="9478" max="9478" width="18.85546875" style="1" customWidth="1"/>
    <col min="9479" max="9479" width="22.7109375" style="1" customWidth="1"/>
    <col min="9480" max="9480" width="3.7109375" style="1" customWidth="1"/>
    <col min="9481" max="9728" width="10.5703125" style="1"/>
    <col min="9729" max="9730" width="0" style="1" hidden="1" customWidth="1"/>
    <col min="9731" max="9731" width="3.7109375" style="1" customWidth="1"/>
    <col min="9732" max="9732" width="6.28515625" style="1" bestFit="1" customWidth="1"/>
    <col min="9733" max="9733" width="54.5703125" style="1" customWidth="1"/>
    <col min="9734" max="9734" width="18.85546875" style="1" customWidth="1"/>
    <col min="9735" max="9735" width="22.7109375" style="1" customWidth="1"/>
    <col min="9736" max="9736" width="3.7109375" style="1" customWidth="1"/>
    <col min="9737" max="9984" width="10.5703125" style="1"/>
    <col min="9985" max="9986" width="0" style="1" hidden="1" customWidth="1"/>
    <col min="9987" max="9987" width="3.7109375" style="1" customWidth="1"/>
    <col min="9988" max="9988" width="6.28515625" style="1" bestFit="1" customWidth="1"/>
    <col min="9989" max="9989" width="54.5703125" style="1" customWidth="1"/>
    <col min="9990" max="9990" width="18.85546875" style="1" customWidth="1"/>
    <col min="9991" max="9991" width="22.7109375" style="1" customWidth="1"/>
    <col min="9992" max="9992" width="3.7109375" style="1" customWidth="1"/>
    <col min="9993" max="10240" width="10.5703125" style="1"/>
    <col min="10241" max="10242" width="0" style="1" hidden="1" customWidth="1"/>
    <col min="10243" max="10243" width="3.7109375" style="1" customWidth="1"/>
    <col min="10244" max="10244" width="6.28515625" style="1" bestFit="1" customWidth="1"/>
    <col min="10245" max="10245" width="54.5703125" style="1" customWidth="1"/>
    <col min="10246" max="10246" width="18.85546875" style="1" customWidth="1"/>
    <col min="10247" max="10247" width="22.7109375" style="1" customWidth="1"/>
    <col min="10248" max="10248" width="3.7109375" style="1" customWidth="1"/>
    <col min="10249" max="10496" width="10.5703125" style="1"/>
    <col min="10497" max="10498" width="0" style="1" hidden="1" customWidth="1"/>
    <col min="10499" max="10499" width="3.7109375" style="1" customWidth="1"/>
    <col min="10500" max="10500" width="6.28515625" style="1" bestFit="1" customWidth="1"/>
    <col min="10501" max="10501" width="54.5703125" style="1" customWidth="1"/>
    <col min="10502" max="10502" width="18.85546875" style="1" customWidth="1"/>
    <col min="10503" max="10503" width="22.7109375" style="1" customWidth="1"/>
    <col min="10504" max="10504" width="3.7109375" style="1" customWidth="1"/>
    <col min="10505" max="10752" width="10.5703125" style="1"/>
    <col min="10753" max="10754" width="0" style="1" hidden="1" customWidth="1"/>
    <col min="10755" max="10755" width="3.7109375" style="1" customWidth="1"/>
    <col min="10756" max="10756" width="6.28515625" style="1" bestFit="1" customWidth="1"/>
    <col min="10757" max="10757" width="54.5703125" style="1" customWidth="1"/>
    <col min="10758" max="10758" width="18.85546875" style="1" customWidth="1"/>
    <col min="10759" max="10759" width="22.7109375" style="1" customWidth="1"/>
    <col min="10760" max="10760" width="3.7109375" style="1" customWidth="1"/>
    <col min="10761" max="11008" width="10.5703125" style="1"/>
    <col min="11009" max="11010" width="0" style="1" hidden="1" customWidth="1"/>
    <col min="11011" max="11011" width="3.7109375" style="1" customWidth="1"/>
    <col min="11012" max="11012" width="6.28515625" style="1" bestFit="1" customWidth="1"/>
    <col min="11013" max="11013" width="54.5703125" style="1" customWidth="1"/>
    <col min="11014" max="11014" width="18.85546875" style="1" customWidth="1"/>
    <col min="11015" max="11015" width="22.7109375" style="1" customWidth="1"/>
    <col min="11016" max="11016" width="3.7109375" style="1" customWidth="1"/>
    <col min="11017" max="11264" width="10.5703125" style="1"/>
    <col min="11265" max="11266" width="0" style="1" hidden="1" customWidth="1"/>
    <col min="11267" max="11267" width="3.7109375" style="1" customWidth="1"/>
    <col min="11268" max="11268" width="6.28515625" style="1" bestFit="1" customWidth="1"/>
    <col min="11269" max="11269" width="54.5703125" style="1" customWidth="1"/>
    <col min="11270" max="11270" width="18.85546875" style="1" customWidth="1"/>
    <col min="11271" max="11271" width="22.7109375" style="1" customWidth="1"/>
    <col min="11272" max="11272" width="3.7109375" style="1" customWidth="1"/>
    <col min="11273" max="11520" width="10.5703125" style="1"/>
    <col min="11521" max="11522" width="0" style="1" hidden="1" customWidth="1"/>
    <col min="11523" max="11523" width="3.7109375" style="1" customWidth="1"/>
    <col min="11524" max="11524" width="6.28515625" style="1" bestFit="1" customWidth="1"/>
    <col min="11525" max="11525" width="54.5703125" style="1" customWidth="1"/>
    <col min="11526" max="11526" width="18.85546875" style="1" customWidth="1"/>
    <col min="11527" max="11527" width="22.7109375" style="1" customWidth="1"/>
    <col min="11528" max="11528" width="3.7109375" style="1" customWidth="1"/>
    <col min="11529" max="11776" width="10.5703125" style="1"/>
    <col min="11777" max="11778" width="0" style="1" hidden="1" customWidth="1"/>
    <col min="11779" max="11779" width="3.7109375" style="1" customWidth="1"/>
    <col min="11780" max="11780" width="6.28515625" style="1" bestFit="1" customWidth="1"/>
    <col min="11781" max="11781" width="54.5703125" style="1" customWidth="1"/>
    <col min="11782" max="11782" width="18.85546875" style="1" customWidth="1"/>
    <col min="11783" max="11783" width="22.7109375" style="1" customWidth="1"/>
    <col min="11784" max="11784" width="3.7109375" style="1" customWidth="1"/>
    <col min="11785" max="12032" width="10.5703125" style="1"/>
    <col min="12033" max="12034" width="0" style="1" hidden="1" customWidth="1"/>
    <col min="12035" max="12035" width="3.7109375" style="1" customWidth="1"/>
    <col min="12036" max="12036" width="6.28515625" style="1" bestFit="1" customWidth="1"/>
    <col min="12037" max="12037" width="54.5703125" style="1" customWidth="1"/>
    <col min="12038" max="12038" width="18.85546875" style="1" customWidth="1"/>
    <col min="12039" max="12039" width="22.7109375" style="1" customWidth="1"/>
    <col min="12040" max="12040" width="3.7109375" style="1" customWidth="1"/>
    <col min="12041" max="12288" width="10.5703125" style="1"/>
    <col min="12289" max="12290" width="0" style="1" hidden="1" customWidth="1"/>
    <col min="12291" max="12291" width="3.7109375" style="1" customWidth="1"/>
    <col min="12292" max="12292" width="6.28515625" style="1" bestFit="1" customWidth="1"/>
    <col min="12293" max="12293" width="54.5703125" style="1" customWidth="1"/>
    <col min="12294" max="12294" width="18.85546875" style="1" customWidth="1"/>
    <col min="12295" max="12295" width="22.7109375" style="1" customWidth="1"/>
    <col min="12296" max="12296" width="3.7109375" style="1" customWidth="1"/>
    <col min="12297" max="12544" width="10.5703125" style="1"/>
    <col min="12545" max="12546" width="0" style="1" hidden="1" customWidth="1"/>
    <col min="12547" max="12547" width="3.7109375" style="1" customWidth="1"/>
    <col min="12548" max="12548" width="6.28515625" style="1" bestFit="1" customWidth="1"/>
    <col min="12549" max="12549" width="54.5703125" style="1" customWidth="1"/>
    <col min="12550" max="12550" width="18.85546875" style="1" customWidth="1"/>
    <col min="12551" max="12551" width="22.7109375" style="1" customWidth="1"/>
    <col min="12552" max="12552" width="3.7109375" style="1" customWidth="1"/>
    <col min="12553" max="12800" width="10.5703125" style="1"/>
    <col min="12801" max="12802" width="0" style="1" hidden="1" customWidth="1"/>
    <col min="12803" max="12803" width="3.7109375" style="1" customWidth="1"/>
    <col min="12804" max="12804" width="6.28515625" style="1" bestFit="1" customWidth="1"/>
    <col min="12805" max="12805" width="54.5703125" style="1" customWidth="1"/>
    <col min="12806" max="12806" width="18.85546875" style="1" customWidth="1"/>
    <col min="12807" max="12807" width="22.7109375" style="1" customWidth="1"/>
    <col min="12808" max="12808" width="3.7109375" style="1" customWidth="1"/>
    <col min="12809" max="13056" width="10.5703125" style="1"/>
    <col min="13057" max="13058" width="0" style="1" hidden="1" customWidth="1"/>
    <col min="13059" max="13059" width="3.7109375" style="1" customWidth="1"/>
    <col min="13060" max="13060" width="6.28515625" style="1" bestFit="1" customWidth="1"/>
    <col min="13061" max="13061" width="54.5703125" style="1" customWidth="1"/>
    <col min="13062" max="13062" width="18.85546875" style="1" customWidth="1"/>
    <col min="13063" max="13063" width="22.7109375" style="1" customWidth="1"/>
    <col min="13064" max="13064" width="3.7109375" style="1" customWidth="1"/>
    <col min="13065" max="13312" width="10.5703125" style="1"/>
    <col min="13313" max="13314" width="0" style="1" hidden="1" customWidth="1"/>
    <col min="13315" max="13315" width="3.7109375" style="1" customWidth="1"/>
    <col min="13316" max="13316" width="6.28515625" style="1" bestFit="1" customWidth="1"/>
    <col min="13317" max="13317" width="54.5703125" style="1" customWidth="1"/>
    <col min="13318" max="13318" width="18.85546875" style="1" customWidth="1"/>
    <col min="13319" max="13319" width="22.7109375" style="1" customWidth="1"/>
    <col min="13320" max="13320" width="3.7109375" style="1" customWidth="1"/>
    <col min="13321" max="13568" width="10.5703125" style="1"/>
    <col min="13569" max="13570" width="0" style="1" hidden="1" customWidth="1"/>
    <col min="13571" max="13571" width="3.7109375" style="1" customWidth="1"/>
    <col min="13572" max="13572" width="6.28515625" style="1" bestFit="1" customWidth="1"/>
    <col min="13573" max="13573" width="54.5703125" style="1" customWidth="1"/>
    <col min="13574" max="13574" width="18.85546875" style="1" customWidth="1"/>
    <col min="13575" max="13575" width="22.7109375" style="1" customWidth="1"/>
    <col min="13576" max="13576" width="3.7109375" style="1" customWidth="1"/>
    <col min="13577" max="13824" width="10.5703125" style="1"/>
    <col min="13825" max="13826" width="0" style="1" hidden="1" customWidth="1"/>
    <col min="13827" max="13827" width="3.7109375" style="1" customWidth="1"/>
    <col min="13828" max="13828" width="6.28515625" style="1" bestFit="1" customWidth="1"/>
    <col min="13829" max="13829" width="54.5703125" style="1" customWidth="1"/>
    <col min="13830" max="13830" width="18.85546875" style="1" customWidth="1"/>
    <col min="13831" max="13831" width="22.7109375" style="1" customWidth="1"/>
    <col min="13832" max="13832" width="3.7109375" style="1" customWidth="1"/>
    <col min="13833" max="14080" width="10.5703125" style="1"/>
    <col min="14081" max="14082" width="0" style="1" hidden="1" customWidth="1"/>
    <col min="14083" max="14083" width="3.7109375" style="1" customWidth="1"/>
    <col min="14084" max="14084" width="6.28515625" style="1" bestFit="1" customWidth="1"/>
    <col min="14085" max="14085" width="54.5703125" style="1" customWidth="1"/>
    <col min="14086" max="14086" width="18.85546875" style="1" customWidth="1"/>
    <col min="14087" max="14087" width="22.7109375" style="1" customWidth="1"/>
    <col min="14088" max="14088" width="3.7109375" style="1" customWidth="1"/>
    <col min="14089" max="14336" width="10.5703125" style="1"/>
    <col min="14337" max="14338" width="0" style="1" hidden="1" customWidth="1"/>
    <col min="14339" max="14339" width="3.7109375" style="1" customWidth="1"/>
    <col min="14340" max="14340" width="6.28515625" style="1" bestFit="1" customWidth="1"/>
    <col min="14341" max="14341" width="54.5703125" style="1" customWidth="1"/>
    <col min="14342" max="14342" width="18.85546875" style="1" customWidth="1"/>
    <col min="14343" max="14343" width="22.7109375" style="1" customWidth="1"/>
    <col min="14344" max="14344" width="3.7109375" style="1" customWidth="1"/>
    <col min="14345" max="14592" width="10.5703125" style="1"/>
    <col min="14593" max="14594" width="0" style="1" hidden="1" customWidth="1"/>
    <col min="14595" max="14595" width="3.7109375" style="1" customWidth="1"/>
    <col min="14596" max="14596" width="6.28515625" style="1" bestFit="1" customWidth="1"/>
    <col min="14597" max="14597" width="54.5703125" style="1" customWidth="1"/>
    <col min="14598" max="14598" width="18.85546875" style="1" customWidth="1"/>
    <col min="14599" max="14599" width="22.7109375" style="1" customWidth="1"/>
    <col min="14600" max="14600" width="3.7109375" style="1" customWidth="1"/>
    <col min="14601" max="14848" width="10.5703125" style="1"/>
    <col min="14849" max="14850" width="0" style="1" hidden="1" customWidth="1"/>
    <col min="14851" max="14851" width="3.7109375" style="1" customWidth="1"/>
    <col min="14852" max="14852" width="6.28515625" style="1" bestFit="1" customWidth="1"/>
    <col min="14853" max="14853" width="54.5703125" style="1" customWidth="1"/>
    <col min="14854" max="14854" width="18.85546875" style="1" customWidth="1"/>
    <col min="14855" max="14855" width="22.7109375" style="1" customWidth="1"/>
    <col min="14856" max="14856" width="3.7109375" style="1" customWidth="1"/>
    <col min="14857" max="15104" width="10.5703125" style="1"/>
    <col min="15105" max="15106" width="0" style="1" hidden="1" customWidth="1"/>
    <col min="15107" max="15107" width="3.7109375" style="1" customWidth="1"/>
    <col min="15108" max="15108" width="6.28515625" style="1" bestFit="1" customWidth="1"/>
    <col min="15109" max="15109" width="54.5703125" style="1" customWidth="1"/>
    <col min="15110" max="15110" width="18.85546875" style="1" customWidth="1"/>
    <col min="15111" max="15111" width="22.7109375" style="1" customWidth="1"/>
    <col min="15112" max="15112" width="3.7109375" style="1" customWidth="1"/>
    <col min="15113" max="15360" width="10.5703125" style="1"/>
    <col min="15361" max="15362" width="0" style="1" hidden="1" customWidth="1"/>
    <col min="15363" max="15363" width="3.7109375" style="1" customWidth="1"/>
    <col min="15364" max="15364" width="6.28515625" style="1" bestFit="1" customWidth="1"/>
    <col min="15365" max="15365" width="54.5703125" style="1" customWidth="1"/>
    <col min="15366" max="15366" width="18.85546875" style="1" customWidth="1"/>
    <col min="15367" max="15367" width="22.7109375" style="1" customWidth="1"/>
    <col min="15368" max="15368" width="3.7109375" style="1" customWidth="1"/>
    <col min="15369" max="15616" width="10.5703125" style="1"/>
    <col min="15617" max="15618" width="0" style="1" hidden="1" customWidth="1"/>
    <col min="15619" max="15619" width="3.7109375" style="1" customWidth="1"/>
    <col min="15620" max="15620" width="6.28515625" style="1" bestFit="1" customWidth="1"/>
    <col min="15621" max="15621" width="54.5703125" style="1" customWidth="1"/>
    <col min="15622" max="15622" width="18.85546875" style="1" customWidth="1"/>
    <col min="15623" max="15623" width="22.7109375" style="1" customWidth="1"/>
    <col min="15624" max="15624" width="3.7109375" style="1" customWidth="1"/>
    <col min="15625" max="15872" width="10.5703125" style="1"/>
    <col min="15873" max="15874" width="0" style="1" hidden="1" customWidth="1"/>
    <col min="15875" max="15875" width="3.7109375" style="1" customWidth="1"/>
    <col min="15876" max="15876" width="6.28515625" style="1" bestFit="1" customWidth="1"/>
    <col min="15877" max="15877" width="54.5703125" style="1" customWidth="1"/>
    <col min="15878" max="15878" width="18.85546875" style="1" customWidth="1"/>
    <col min="15879" max="15879" width="22.7109375" style="1" customWidth="1"/>
    <col min="15880" max="15880" width="3.7109375" style="1" customWidth="1"/>
    <col min="15881" max="16128" width="10.5703125" style="1"/>
    <col min="16129" max="16130" width="0" style="1" hidden="1" customWidth="1"/>
    <col min="16131" max="16131" width="3.7109375" style="1" customWidth="1"/>
    <col min="16132" max="16132" width="6.28515625" style="1" bestFit="1" customWidth="1"/>
    <col min="16133" max="16133" width="54.5703125" style="1" customWidth="1"/>
    <col min="16134" max="16134" width="18.85546875" style="1" customWidth="1"/>
    <col min="16135" max="16135" width="22.7109375" style="1" customWidth="1"/>
    <col min="16136" max="16136" width="3.7109375" style="1" customWidth="1"/>
    <col min="16137" max="16384" width="10.5703125" style="1"/>
  </cols>
  <sheetData>
    <row r="1" spans="3:8" hidden="1"/>
    <row r="2" spans="3:8" hidden="1"/>
    <row r="3" spans="3:8" hidden="1"/>
    <row r="4" spans="3:8" ht="3" customHeight="1">
      <c r="C4" s="56"/>
      <c r="D4" s="56"/>
      <c r="E4" s="56"/>
      <c r="F4" s="57"/>
    </row>
    <row r="5" spans="3:8" ht="17.100000000000001" customHeight="1">
      <c r="C5" s="56"/>
      <c r="D5" s="60" t="s">
        <v>177</v>
      </c>
      <c r="E5" s="60"/>
      <c r="F5" s="60"/>
      <c r="G5" s="60"/>
    </row>
    <row r="6" spans="3:8" ht="12.75" customHeight="1">
      <c r="C6" s="56"/>
      <c r="D6" s="61" t="str">
        <f>IF(org=0,"Не определено",org)</f>
        <v>ОАО "Теплосеть"</v>
      </c>
      <c r="E6" s="61"/>
      <c r="F6" s="61"/>
      <c r="G6" s="61"/>
    </row>
    <row r="7" spans="3:8" ht="3" customHeight="1">
      <c r="C7" s="56"/>
      <c r="D7" s="56"/>
      <c r="E7" s="55"/>
      <c r="F7" s="54"/>
    </row>
    <row r="8" spans="3:8" ht="20.25" customHeight="1" thickBot="1">
      <c r="D8" s="63" t="s">
        <v>175</v>
      </c>
      <c r="E8" s="52" t="s">
        <v>174</v>
      </c>
      <c r="F8" s="51" t="s">
        <v>172</v>
      </c>
      <c r="G8" s="64" t="s">
        <v>178</v>
      </c>
      <c r="H8" s="65"/>
    </row>
    <row r="9" spans="3:8" ht="12" thickTop="1">
      <c r="D9" s="50" t="s">
        <v>171</v>
      </c>
      <c r="E9" s="50" t="s">
        <v>165</v>
      </c>
      <c r="F9" s="50" t="s">
        <v>97</v>
      </c>
      <c r="G9" s="50" t="s">
        <v>95</v>
      </c>
    </row>
    <row r="10" spans="3:8" ht="23.25" customHeight="1">
      <c r="D10" s="10">
        <v>1</v>
      </c>
      <c r="E10" s="9" t="s">
        <v>179</v>
      </c>
      <c r="F10" s="66">
        <f>297/377.8</f>
        <v>0.78613022763366858</v>
      </c>
      <c r="G10" s="67"/>
      <c r="H10" s="65"/>
    </row>
    <row r="11" spans="3:8" ht="22.5">
      <c r="D11" s="10" t="s">
        <v>165</v>
      </c>
      <c r="E11" s="9" t="s">
        <v>180</v>
      </c>
      <c r="F11" s="66">
        <v>16</v>
      </c>
      <c r="G11" s="67"/>
      <c r="H11" s="65"/>
    </row>
    <row r="12" spans="3:8" ht="22.5">
      <c r="D12" s="10" t="s">
        <v>97</v>
      </c>
      <c r="E12" s="9" t="s">
        <v>181</v>
      </c>
      <c r="F12" s="66"/>
      <c r="G12" s="28" t="s">
        <v>83</v>
      </c>
      <c r="H12" s="65"/>
    </row>
    <row r="13" spans="3:8" ht="22.5">
      <c r="D13" s="10" t="s">
        <v>95</v>
      </c>
      <c r="E13" s="9" t="s">
        <v>182</v>
      </c>
      <c r="F13" s="66">
        <v>100</v>
      </c>
      <c r="G13" s="67"/>
      <c r="H13" s="65"/>
    </row>
    <row r="14" spans="3:8" ht="22.5">
      <c r="D14" s="10" t="s">
        <v>92</v>
      </c>
      <c r="E14" s="9" t="s">
        <v>183</v>
      </c>
      <c r="F14" s="66">
        <v>15</v>
      </c>
      <c r="G14" s="67"/>
      <c r="H14" s="65"/>
    </row>
    <row r="15" spans="3:8" ht="15" customHeight="1">
      <c r="D15" s="10" t="s">
        <v>88</v>
      </c>
      <c r="E15" s="9" t="s">
        <v>4</v>
      </c>
      <c r="F15" s="68"/>
      <c r="G15" s="67"/>
      <c r="H15" s="65"/>
    </row>
    <row r="16" spans="3:8" ht="3" customHeight="1">
      <c r="G16" s="69"/>
    </row>
    <row r="17" spans="4:7" ht="15" customHeight="1">
      <c r="D17" s="4" t="s">
        <v>1</v>
      </c>
      <c r="E17" s="59" t="s">
        <v>0</v>
      </c>
      <c r="F17" s="59"/>
      <c r="G17" s="59"/>
    </row>
    <row r="18" spans="4:7">
      <c r="D18" s="70" t="s">
        <v>184</v>
      </c>
      <c r="E18" s="71" t="s">
        <v>185</v>
      </c>
      <c r="F18" s="71"/>
      <c r="G18" s="71"/>
    </row>
  </sheetData>
  <sheetProtection password="FA9C" sheet="1" objects="1" scenarios="1" formatColumns="0" formatRows="0"/>
  <mergeCells count="3">
    <mergeCell ref="D5:G5"/>
    <mergeCell ref="D6:G6"/>
    <mergeCell ref="E17:G17"/>
  </mergeCells>
  <dataValidations count="3">
    <dataValidation type="textLength" operator="lessThanOrEqual" allowBlank="1" showInputMessage="1" showErrorMessage="1" errorTitle="Ошибка" error="Допускается ввод не более 900 символов!" sqref="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ormula1>900</formula1>
    </dataValidation>
    <dataValidation type="decimal" allowBlank="1" showErrorMessage="1" errorTitle="Ошибка" error="Допускается ввод только неотрицательных чисел!" sqref="F10:F14 JB10:JB14 SX10:SX14 ACT10:ACT14 AMP10:AMP14 AWL10:AWL14 BGH10:BGH14 BQD10:BQD14 BZZ10:BZZ14 CJV10:CJV14 CTR10:CTR14 DDN10:DDN14 DNJ10:DNJ14 DXF10:DXF14 EHB10:EHB14 EQX10:EQX14 FAT10:FAT14 FKP10:FKP14 FUL10:FUL14 GEH10:GEH14 GOD10:GOD14 GXZ10:GXZ14 HHV10:HHV14 HRR10:HRR14 IBN10:IBN14 ILJ10:ILJ14 IVF10:IVF14 JFB10:JFB14 JOX10:JOX14 JYT10:JYT14 KIP10:KIP14 KSL10:KSL14 LCH10:LCH14 LMD10:LMD14 LVZ10:LVZ14 MFV10:MFV14 MPR10:MPR14 MZN10:MZN14 NJJ10:NJJ14 NTF10:NTF14 ODB10:ODB14 OMX10:OMX14 OWT10:OWT14 PGP10:PGP14 PQL10:PQL14 QAH10:QAH14 QKD10:QKD14 QTZ10:QTZ14 RDV10:RDV14 RNR10:RNR14 RXN10:RXN14 SHJ10:SHJ14 SRF10:SRF14 TBB10:TBB14 TKX10:TKX14 TUT10:TUT14 UEP10:UEP14 UOL10:UOL14 UYH10:UYH14 VID10:VID14 VRZ10:VRZ14 WBV10:WBV14 WLR10:WLR14 WVN10:WVN14 F65546:F65550 JB65546:JB65550 SX65546:SX65550 ACT65546:ACT65550 AMP65546:AMP65550 AWL65546:AWL65550 BGH65546:BGH65550 BQD65546:BQD65550 BZZ65546:BZZ65550 CJV65546:CJV65550 CTR65546:CTR65550 DDN65546:DDN65550 DNJ65546:DNJ65550 DXF65546:DXF65550 EHB65546:EHB65550 EQX65546:EQX65550 FAT65546:FAT65550 FKP65546:FKP65550 FUL65546:FUL65550 GEH65546:GEH65550 GOD65546:GOD65550 GXZ65546:GXZ65550 HHV65546:HHV65550 HRR65546:HRR65550 IBN65546:IBN65550 ILJ65546:ILJ65550 IVF65546:IVF65550 JFB65546:JFB65550 JOX65546:JOX65550 JYT65546:JYT65550 KIP65546:KIP65550 KSL65546:KSL65550 LCH65546:LCH65550 LMD65546:LMD65550 LVZ65546:LVZ65550 MFV65546:MFV65550 MPR65546:MPR65550 MZN65546:MZN65550 NJJ65546:NJJ65550 NTF65546:NTF65550 ODB65546:ODB65550 OMX65546:OMX65550 OWT65546:OWT65550 PGP65546:PGP65550 PQL65546:PQL65550 QAH65546:QAH65550 QKD65546:QKD65550 QTZ65546:QTZ65550 RDV65546:RDV65550 RNR65546:RNR65550 RXN65546:RXN65550 SHJ65546:SHJ65550 SRF65546:SRF65550 TBB65546:TBB65550 TKX65546:TKX65550 TUT65546:TUT65550 UEP65546:UEP65550 UOL65546:UOL65550 UYH65546:UYH65550 VID65546:VID65550 VRZ65546:VRZ65550 WBV65546:WBV65550 WLR65546:WLR65550 WVN65546:WVN65550 F131082:F131086 JB131082:JB131086 SX131082:SX131086 ACT131082:ACT131086 AMP131082:AMP131086 AWL131082:AWL131086 BGH131082:BGH131086 BQD131082:BQD131086 BZZ131082:BZZ131086 CJV131082:CJV131086 CTR131082:CTR131086 DDN131082:DDN131086 DNJ131082:DNJ131086 DXF131082:DXF131086 EHB131082:EHB131086 EQX131082:EQX131086 FAT131082:FAT131086 FKP131082:FKP131086 FUL131082:FUL131086 GEH131082:GEH131086 GOD131082:GOD131086 GXZ131082:GXZ131086 HHV131082:HHV131086 HRR131082:HRR131086 IBN131082:IBN131086 ILJ131082:ILJ131086 IVF131082:IVF131086 JFB131082:JFB131086 JOX131082:JOX131086 JYT131082:JYT131086 KIP131082:KIP131086 KSL131082:KSL131086 LCH131082:LCH131086 LMD131082:LMD131086 LVZ131082:LVZ131086 MFV131082:MFV131086 MPR131082:MPR131086 MZN131082:MZN131086 NJJ131082:NJJ131086 NTF131082:NTF131086 ODB131082:ODB131086 OMX131082:OMX131086 OWT131082:OWT131086 PGP131082:PGP131086 PQL131082:PQL131086 QAH131082:QAH131086 QKD131082:QKD131086 QTZ131082:QTZ131086 RDV131082:RDV131086 RNR131082:RNR131086 RXN131082:RXN131086 SHJ131082:SHJ131086 SRF131082:SRF131086 TBB131082:TBB131086 TKX131082:TKX131086 TUT131082:TUT131086 UEP131082:UEP131086 UOL131082:UOL131086 UYH131082:UYH131086 VID131082:VID131086 VRZ131082:VRZ131086 WBV131082:WBV131086 WLR131082:WLR131086 WVN131082:WVN131086 F196618:F196622 JB196618:JB196622 SX196618:SX196622 ACT196618:ACT196622 AMP196618:AMP196622 AWL196618:AWL196622 BGH196618:BGH196622 BQD196618:BQD196622 BZZ196618:BZZ196622 CJV196618:CJV196622 CTR196618:CTR196622 DDN196618:DDN196622 DNJ196618:DNJ196622 DXF196618:DXF196622 EHB196618:EHB196622 EQX196618:EQX196622 FAT196618:FAT196622 FKP196618:FKP196622 FUL196618:FUL196622 GEH196618:GEH196622 GOD196618:GOD196622 GXZ196618:GXZ196622 HHV196618:HHV196622 HRR196618:HRR196622 IBN196618:IBN196622 ILJ196618:ILJ196622 IVF196618:IVF196622 JFB196618:JFB196622 JOX196618:JOX196622 JYT196618:JYT196622 KIP196618:KIP196622 KSL196618:KSL196622 LCH196618:LCH196622 LMD196618:LMD196622 LVZ196618:LVZ196622 MFV196618:MFV196622 MPR196618:MPR196622 MZN196618:MZN196622 NJJ196618:NJJ196622 NTF196618:NTF196622 ODB196618:ODB196622 OMX196618:OMX196622 OWT196618:OWT196622 PGP196618:PGP196622 PQL196618:PQL196622 QAH196618:QAH196622 QKD196618:QKD196622 QTZ196618:QTZ196622 RDV196618:RDV196622 RNR196618:RNR196622 RXN196618:RXN196622 SHJ196618:SHJ196622 SRF196618:SRF196622 TBB196618:TBB196622 TKX196618:TKX196622 TUT196618:TUT196622 UEP196618:UEP196622 UOL196618:UOL196622 UYH196618:UYH196622 VID196618:VID196622 VRZ196618:VRZ196622 WBV196618:WBV196622 WLR196618:WLR196622 WVN196618:WVN196622 F262154:F262158 JB262154:JB262158 SX262154:SX262158 ACT262154:ACT262158 AMP262154:AMP262158 AWL262154:AWL262158 BGH262154:BGH262158 BQD262154:BQD262158 BZZ262154:BZZ262158 CJV262154:CJV262158 CTR262154:CTR262158 DDN262154:DDN262158 DNJ262154:DNJ262158 DXF262154:DXF262158 EHB262154:EHB262158 EQX262154:EQX262158 FAT262154:FAT262158 FKP262154:FKP262158 FUL262154:FUL262158 GEH262154:GEH262158 GOD262154:GOD262158 GXZ262154:GXZ262158 HHV262154:HHV262158 HRR262154:HRR262158 IBN262154:IBN262158 ILJ262154:ILJ262158 IVF262154:IVF262158 JFB262154:JFB262158 JOX262154:JOX262158 JYT262154:JYT262158 KIP262154:KIP262158 KSL262154:KSL262158 LCH262154:LCH262158 LMD262154:LMD262158 LVZ262154:LVZ262158 MFV262154:MFV262158 MPR262154:MPR262158 MZN262154:MZN262158 NJJ262154:NJJ262158 NTF262154:NTF262158 ODB262154:ODB262158 OMX262154:OMX262158 OWT262154:OWT262158 PGP262154:PGP262158 PQL262154:PQL262158 QAH262154:QAH262158 QKD262154:QKD262158 QTZ262154:QTZ262158 RDV262154:RDV262158 RNR262154:RNR262158 RXN262154:RXN262158 SHJ262154:SHJ262158 SRF262154:SRF262158 TBB262154:TBB262158 TKX262154:TKX262158 TUT262154:TUT262158 UEP262154:UEP262158 UOL262154:UOL262158 UYH262154:UYH262158 VID262154:VID262158 VRZ262154:VRZ262158 WBV262154:WBV262158 WLR262154:WLR262158 WVN262154:WVN262158 F327690:F327694 JB327690:JB327694 SX327690:SX327694 ACT327690:ACT327694 AMP327690:AMP327694 AWL327690:AWL327694 BGH327690:BGH327694 BQD327690:BQD327694 BZZ327690:BZZ327694 CJV327690:CJV327694 CTR327690:CTR327694 DDN327690:DDN327694 DNJ327690:DNJ327694 DXF327690:DXF327694 EHB327690:EHB327694 EQX327690:EQX327694 FAT327690:FAT327694 FKP327690:FKP327694 FUL327690:FUL327694 GEH327690:GEH327694 GOD327690:GOD327694 GXZ327690:GXZ327694 HHV327690:HHV327694 HRR327690:HRR327694 IBN327690:IBN327694 ILJ327690:ILJ327694 IVF327690:IVF327694 JFB327690:JFB327694 JOX327690:JOX327694 JYT327690:JYT327694 KIP327690:KIP327694 KSL327690:KSL327694 LCH327690:LCH327694 LMD327690:LMD327694 LVZ327690:LVZ327694 MFV327690:MFV327694 MPR327690:MPR327694 MZN327690:MZN327694 NJJ327690:NJJ327694 NTF327690:NTF327694 ODB327690:ODB327694 OMX327690:OMX327694 OWT327690:OWT327694 PGP327690:PGP327694 PQL327690:PQL327694 QAH327690:QAH327694 QKD327690:QKD327694 QTZ327690:QTZ327694 RDV327690:RDV327694 RNR327690:RNR327694 RXN327690:RXN327694 SHJ327690:SHJ327694 SRF327690:SRF327694 TBB327690:TBB327694 TKX327690:TKX327694 TUT327690:TUT327694 UEP327690:UEP327694 UOL327690:UOL327694 UYH327690:UYH327694 VID327690:VID327694 VRZ327690:VRZ327694 WBV327690:WBV327694 WLR327690:WLR327694 WVN327690:WVN327694 F393226:F393230 JB393226:JB393230 SX393226:SX393230 ACT393226:ACT393230 AMP393226:AMP393230 AWL393226:AWL393230 BGH393226:BGH393230 BQD393226:BQD393230 BZZ393226:BZZ393230 CJV393226:CJV393230 CTR393226:CTR393230 DDN393226:DDN393230 DNJ393226:DNJ393230 DXF393226:DXF393230 EHB393226:EHB393230 EQX393226:EQX393230 FAT393226:FAT393230 FKP393226:FKP393230 FUL393226:FUL393230 GEH393226:GEH393230 GOD393226:GOD393230 GXZ393226:GXZ393230 HHV393226:HHV393230 HRR393226:HRR393230 IBN393226:IBN393230 ILJ393226:ILJ393230 IVF393226:IVF393230 JFB393226:JFB393230 JOX393226:JOX393230 JYT393226:JYT393230 KIP393226:KIP393230 KSL393226:KSL393230 LCH393226:LCH393230 LMD393226:LMD393230 LVZ393226:LVZ393230 MFV393226:MFV393230 MPR393226:MPR393230 MZN393226:MZN393230 NJJ393226:NJJ393230 NTF393226:NTF393230 ODB393226:ODB393230 OMX393226:OMX393230 OWT393226:OWT393230 PGP393226:PGP393230 PQL393226:PQL393230 QAH393226:QAH393230 QKD393226:QKD393230 QTZ393226:QTZ393230 RDV393226:RDV393230 RNR393226:RNR393230 RXN393226:RXN393230 SHJ393226:SHJ393230 SRF393226:SRF393230 TBB393226:TBB393230 TKX393226:TKX393230 TUT393226:TUT393230 UEP393226:UEP393230 UOL393226:UOL393230 UYH393226:UYH393230 VID393226:VID393230 VRZ393226:VRZ393230 WBV393226:WBV393230 WLR393226:WLR393230 WVN393226:WVN393230 F458762:F458766 JB458762:JB458766 SX458762:SX458766 ACT458762:ACT458766 AMP458762:AMP458766 AWL458762:AWL458766 BGH458762:BGH458766 BQD458762:BQD458766 BZZ458762:BZZ458766 CJV458762:CJV458766 CTR458762:CTR458766 DDN458762:DDN458766 DNJ458762:DNJ458766 DXF458762:DXF458766 EHB458762:EHB458766 EQX458762:EQX458766 FAT458762:FAT458766 FKP458762:FKP458766 FUL458762:FUL458766 GEH458762:GEH458766 GOD458762:GOD458766 GXZ458762:GXZ458766 HHV458762:HHV458766 HRR458762:HRR458766 IBN458762:IBN458766 ILJ458762:ILJ458766 IVF458762:IVF458766 JFB458762:JFB458766 JOX458762:JOX458766 JYT458762:JYT458766 KIP458762:KIP458766 KSL458762:KSL458766 LCH458762:LCH458766 LMD458762:LMD458766 LVZ458762:LVZ458766 MFV458762:MFV458766 MPR458762:MPR458766 MZN458762:MZN458766 NJJ458762:NJJ458766 NTF458762:NTF458766 ODB458762:ODB458766 OMX458762:OMX458766 OWT458762:OWT458766 PGP458762:PGP458766 PQL458762:PQL458766 QAH458762:QAH458766 QKD458762:QKD458766 QTZ458762:QTZ458766 RDV458762:RDV458766 RNR458762:RNR458766 RXN458762:RXN458766 SHJ458762:SHJ458766 SRF458762:SRF458766 TBB458762:TBB458766 TKX458762:TKX458766 TUT458762:TUT458766 UEP458762:UEP458766 UOL458762:UOL458766 UYH458762:UYH458766 VID458762:VID458766 VRZ458762:VRZ458766 WBV458762:WBV458766 WLR458762:WLR458766 WVN458762:WVN458766 F524298:F524302 JB524298:JB524302 SX524298:SX524302 ACT524298:ACT524302 AMP524298:AMP524302 AWL524298:AWL524302 BGH524298:BGH524302 BQD524298:BQD524302 BZZ524298:BZZ524302 CJV524298:CJV524302 CTR524298:CTR524302 DDN524298:DDN524302 DNJ524298:DNJ524302 DXF524298:DXF524302 EHB524298:EHB524302 EQX524298:EQX524302 FAT524298:FAT524302 FKP524298:FKP524302 FUL524298:FUL524302 GEH524298:GEH524302 GOD524298:GOD524302 GXZ524298:GXZ524302 HHV524298:HHV524302 HRR524298:HRR524302 IBN524298:IBN524302 ILJ524298:ILJ524302 IVF524298:IVF524302 JFB524298:JFB524302 JOX524298:JOX524302 JYT524298:JYT524302 KIP524298:KIP524302 KSL524298:KSL524302 LCH524298:LCH524302 LMD524298:LMD524302 LVZ524298:LVZ524302 MFV524298:MFV524302 MPR524298:MPR524302 MZN524298:MZN524302 NJJ524298:NJJ524302 NTF524298:NTF524302 ODB524298:ODB524302 OMX524298:OMX524302 OWT524298:OWT524302 PGP524298:PGP524302 PQL524298:PQL524302 QAH524298:QAH524302 QKD524298:QKD524302 QTZ524298:QTZ524302 RDV524298:RDV524302 RNR524298:RNR524302 RXN524298:RXN524302 SHJ524298:SHJ524302 SRF524298:SRF524302 TBB524298:TBB524302 TKX524298:TKX524302 TUT524298:TUT524302 UEP524298:UEP524302 UOL524298:UOL524302 UYH524298:UYH524302 VID524298:VID524302 VRZ524298:VRZ524302 WBV524298:WBV524302 WLR524298:WLR524302 WVN524298:WVN524302 F589834:F589838 JB589834:JB589838 SX589834:SX589838 ACT589834:ACT589838 AMP589834:AMP589838 AWL589834:AWL589838 BGH589834:BGH589838 BQD589834:BQD589838 BZZ589834:BZZ589838 CJV589834:CJV589838 CTR589834:CTR589838 DDN589834:DDN589838 DNJ589834:DNJ589838 DXF589834:DXF589838 EHB589834:EHB589838 EQX589834:EQX589838 FAT589834:FAT589838 FKP589834:FKP589838 FUL589834:FUL589838 GEH589834:GEH589838 GOD589834:GOD589838 GXZ589834:GXZ589838 HHV589834:HHV589838 HRR589834:HRR589838 IBN589834:IBN589838 ILJ589834:ILJ589838 IVF589834:IVF589838 JFB589834:JFB589838 JOX589834:JOX589838 JYT589834:JYT589838 KIP589834:KIP589838 KSL589834:KSL589838 LCH589834:LCH589838 LMD589834:LMD589838 LVZ589834:LVZ589838 MFV589834:MFV589838 MPR589834:MPR589838 MZN589834:MZN589838 NJJ589834:NJJ589838 NTF589834:NTF589838 ODB589834:ODB589838 OMX589834:OMX589838 OWT589834:OWT589838 PGP589834:PGP589838 PQL589834:PQL589838 QAH589834:QAH589838 QKD589834:QKD589838 QTZ589834:QTZ589838 RDV589834:RDV589838 RNR589834:RNR589838 RXN589834:RXN589838 SHJ589834:SHJ589838 SRF589834:SRF589838 TBB589834:TBB589838 TKX589834:TKX589838 TUT589834:TUT589838 UEP589834:UEP589838 UOL589834:UOL589838 UYH589834:UYH589838 VID589834:VID589838 VRZ589834:VRZ589838 WBV589834:WBV589838 WLR589834:WLR589838 WVN589834:WVN589838 F655370:F655374 JB655370:JB655374 SX655370:SX655374 ACT655370:ACT655374 AMP655370:AMP655374 AWL655370:AWL655374 BGH655370:BGH655374 BQD655370:BQD655374 BZZ655370:BZZ655374 CJV655370:CJV655374 CTR655370:CTR655374 DDN655370:DDN655374 DNJ655370:DNJ655374 DXF655370:DXF655374 EHB655370:EHB655374 EQX655370:EQX655374 FAT655370:FAT655374 FKP655370:FKP655374 FUL655370:FUL655374 GEH655370:GEH655374 GOD655370:GOD655374 GXZ655370:GXZ655374 HHV655370:HHV655374 HRR655370:HRR655374 IBN655370:IBN655374 ILJ655370:ILJ655374 IVF655370:IVF655374 JFB655370:JFB655374 JOX655370:JOX655374 JYT655370:JYT655374 KIP655370:KIP655374 KSL655370:KSL655374 LCH655370:LCH655374 LMD655370:LMD655374 LVZ655370:LVZ655374 MFV655370:MFV655374 MPR655370:MPR655374 MZN655370:MZN655374 NJJ655370:NJJ655374 NTF655370:NTF655374 ODB655370:ODB655374 OMX655370:OMX655374 OWT655370:OWT655374 PGP655370:PGP655374 PQL655370:PQL655374 QAH655370:QAH655374 QKD655370:QKD655374 QTZ655370:QTZ655374 RDV655370:RDV655374 RNR655370:RNR655374 RXN655370:RXN655374 SHJ655370:SHJ655374 SRF655370:SRF655374 TBB655370:TBB655374 TKX655370:TKX655374 TUT655370:TUT655374 UEP655370:UEP655374 UOL655370:UOL655374 UYH655370:UYH655374 VID655370:VID655374 VRZ655370:VRZ655374 WBV655370:WBV655374 WLR655370:WLR655374 WVN655370:WVN655374 F720906:F720910 JB720906:JB720910 SX720906:SX720910 ACT720906:ACT720910 AMP720906:AMP720910 AWL720906:AWL720910 BGH720906:BGH720910 BQD720906:BQD720910 BZZ720906:BZZ720910 CJV720906:CJV720910 CTR720906:CTR720910 DDN720906:DDN720910 DNJ720906:DNJ720910 DXF720906:DXF720910 EHB720906:EHB720910 EQX720906:EQX720910 FAT720906:FAT720910 FKP720906:FKP720910 FUL720906:FUL720910 GEH720906:GEH720910 GOD720906:GOD720910 GXZ720906:GXZ720910 HHV720906:HHV720910 HRR720906:HRR720910 IBN720906:IBN720910 ILJ720906:ILJ720910 IVF720906:IVF720910 JFB720906:JFB720910 JOX720906:JOX720910 JYT720906:JYT720910 KIP720906:KIP720910 KSL720906:KSL720910 LCH720906:LCH720910 LMD720906:LMD720910 LVZ720906:LVZ720910 MFV720906:MFV720910 MPR720906:MPR720910 MZN720906:MZN720910 NJJ720906:NJJ720910 NTF720906:NTF720910 ODB720906:ODB720910 OMX720906:OMX720910 OWT720906:OWT720910 PGP720906:PGP720910 PQL720906:PQL720910 QAH720906:QAH720910 QKD720906:QKD720910 QTZ720906:QTZ720910 RDV720906:RDV720910 RNR720906:RNR720910 RXN720906:RXN720910 SHJ720906:SHJ720910 SRF720906:SRF720910 TBB720906:TBB720910 TKX720906:TKX720910 TUT720906:TUT720910 UEP720906:UEP720910 UOL720906:UOL720910 UYH720906:UYH720910 VID720906:VID720910 VRZ720906:VRZ720910 WBV720906:WBV720910 WLR720906:WLR720910 WVN720906:WVN720910 F786442:F786446 JB786442:JB786446 SX786442:SX786446 ACT786442:ACT786446 AMP786442:AMP786446 AWL786442:AWL786446 BGH786442:BGH786446 BQD786442:BQD786446 BZZ786442:BZZ786446 CJV786442:CJV786446 CTR786442:CTR786446 DDN786442:DDN786446 DNJ786442:DNJ786446 DXF786442:DXF786446 EHB786442:EHB786446 EQX786442:EQX786446 FAT786442:FAT786446 FKP786442:FKP786446 FUL786442:FUL786446 GEH786442:GEH786446 GOD786442:GOD786446 GXZ786442:GXZ786446 HHV786442:HHV786446 HRR786442:HRR786446 IBN786442:IBN786446 ILJ786442:ILJ786446 IVF786442:IVF786446 JFB786442:JFB786446 JOX786442:JOX786446 JYT786442:JYT786446 KIP786442:KIP786446 KSL786442:KSL786446 LCH786442:LCH786446 LMD786442:LMD786446 LVZ786442:LVZ786446 MFV786442:MFV786446 MPR786442:MPR786446 MZN786442:MZN786446 NJJ786442:NJJ786446 NTF786442:NTF786446 ODB786442:ODB786446 OMX786442:OMX786446 OWT786442:OWT786446 PGP786442:PGP786446 PQL786442:PQL786446 QAH786442:QAH786446 QKD786442:QKD786446 QTZ786442:QTZ786446 RDV786442:RDV786446 RNR786442:RNR786446 RXN786442:RXN786446 SHJ786442:SHJ786446 SRF786442:SRF786446 TBB786442:TBB786446 TKX786442:TKX786446 TUT786442:TUT786446 UEP786442:UEP786446 UOL786442:UOL786446 UYH786442:UYH786446 VID786442:VID786446 VRZ786442:VRZ786446 WBV786442:WBV786446 WLR786442:WLR786446 WVN786442:WVN786446 F851978:F851982 JB851978:JB851982 SX851978:SX851982 ACT851978:ACT851982 AMP851978:AMP851982 AWL851978:AWL851982 BGH851978:BGH851982 BQD851978:BQD851982 BZZ851978:BZZ851982 CJV851978:CJV851982 CTR851978:CTR851982 DDN851978:DDN851982 DNJ851978:DNJ851982 DXF851978:DXF851982 EHB851978:EHB851982 EQX851978:EQX851982 FAT851978:FAT851982 FKP851978:FKP851982 FUL851978:FUL851982 GEH851978:GEH851982 GOD851978:GOD851982 GXZ851978:GXZ851982 HHV851978:HHV851982 HRR851978:HRR851982 IBN851978:IBN851982 ILJ851978:ILJ851982 IVF851978:IVF851982 JFB851978:JFB851982 JOX851978:JOX851982 JYT851978:JYT851982 KIP851978:KIP851982 KSL851978:KSL851982 LCH851978:LCH851982 LMD851978:LMD851982 LVZ851978:LVZ851982 MFV851978:MFV851982 MPR851978:MPR851982 MZN851978:MZN851982 NJJ851978:NJJ851982 NTF851978:NTF851982 ODB851978:ODB851982 OMX851978:OMX851982 OWT851978:OWT851982 PGP851978:PGP851982 PQL851978:PQL851982 QAH851978:QAH851982 QKD851978:QKD851982 QTZ851978:QTZ851982 RDV851978:RDV851982 RNR851978:RNR851982 RXN851978:RXN851982 SHJ851978:SHJ851982 SRF851978:SRF851982 TBB851978:TBB851982 TKX851978:TKX851982 TUT851978:TUT851982 UEP851978:UEP851982 UOL851978:UOL851982 UYH851978:UYH851982 VID851978:VID851982 VRZ851978:VRZ851982 WBV851978:WBV851982 WLR851978:WLR851982 WVN851978:WVN851982 F917514:F917518 JB917514:JB917518 SX917514:SX917518 ACT917514:ACT917518 AMP917514:AMP917518 AWL917514:AWL917518 BGH917514:BGH917518 BQD917514:BQD917518 BZZ917514:BZZ917518 CJV917514:CJV917518 CTR917514:CTR917518 DDN917514:DDN917518 DNJ917514:DNJ917518 DXF917514:DXF917518 EHB917514:EHB917518 EQX917514:EQX917518 FAT917514:FAT917518 FKP917514:FKP917518 FUL917514:FUL917518 GEH917514:GEH917518 GOD917514:GOD917518 GXZ917514:GXZ917518 HHV917514:HHV917518 HRR917514:HRR917518 IBN917514:IBN917518 ILJ917514:ILJ917518 IVF917514:IVF917518 JFB917514:JFB917518 JOX917514:JOX917518 JYT917514:JYT917518 KIP917514:KIP917518 KSL917514:KSL917518 LCH917514:LCH917518 LMD917514:LMD917518 LVZ917514:LVZ917518 MFV917514:MFV917518 MPR917514:MPR917518 MZN917514:MZN917518 NJJ917514:NJJ917518 NTF917514:NTF917518 ODB917514:ODB917518 OMX917514:OMX917518 OWT917514:OWT917518 PGP917514:PGP917518 PQL917514:PQL917518 QAH917514:QAH917518 QKD917514:QKD917518 QTZ917514:QTZ917518 RDV917514:RDV917518 RNR917514:RNR917518 RXN917514:RXN917518 SHJ917514:SHJ917518 SRF917514:SRF917518 TBB917514:TBB917518 TKX917514:TKX917518 TUT917514:TUT917518 UEP917514:UEP917518 UOL917514:UOL917518 UYH917514:UYH917518 VID917514:VID917518 VRZ917514:VRZ917518 WBV917514:WBV917518 WLR917514:WLR917518 WVN917514:WVN917518 F983050:F983054 JB983050:JB983054 SX983050:SX983054 ACT983050:ACT983054 AMP983050:AMP983054 AWL983050:AWL983054 BGH983050:BGH983054 BQD983050:BQD983054 BZZ983050:BZZ983054 CJV983050:CJV983054 CTR983050:CTR983054 DDN983050:DDN983054 DNJ983050:DNJ983054 DXF983050:DXF983054 EHB983050:EHB983054 EQX983050:EQX983054 FAT983050:FAT983054 FKP983050:FKP983054 FUL983050:FUL983054 GEH983050:GEH983054 GOD983050:GOD983054 GXZ983050:GXZ983054 HHV983050:HHV983054 HRR983050:HRR983054 IBN983050:IBN983054 ILJ983050:ILJ983054 IVF983050:IVF983054 JFB983050:JFB983054 JOX983050:JOX983054 JYT983050:JYT983054 KIP983050:KIP983054 KSL983050:KSL983054 LCH983050:LCH983054 LMD983050:LMD983054 LVZ983050:LVZ983054 MFV983050:MFV983054 MPR983050:MPR983054 MZN983050:MZN983054 NJJ983050:NJJ983054 NTF983050:NTF983054 ODB983050:ODB983054 OMX983050:OMX983054 OWT983050:OWT983054 PGP983050:PGP983054 PQL983050:PQL983054 QAH983050:QAH983054 QKD983050:QKD983054 QTZ983050:QTZ983054 RDV983050:RDV983054 RNR983050:RNR983054 RXN983050:RXN983054 SHJ983050:SHJ983054 SRF983050:SRF983054 TBB983050:TBB983054 TKX983050:TKX983054 TUT983050:TUT983054 UEP983050:UEP983054 UOL983050:UOL983054 UYH983050:UYH983054 VID983050:VID983054 VRZ983050:VRZ983054 WBV983050:WBV983054 WLR983050:WLR983054 WVN983050:WVN983054">
      <formula1>0</formula1>
      <formula2>9.99999999999999E+23</formula2>
    </dataValidation>
    <dataValidation type="textLength" operator="lessThanOrEqual" allowBlank="1" showInputMessage="1" showErrorMessage="1" errorTitle="Ошибка" error="Допускается ввод не более 900 символов!" prompt="Введите ссылку на сопроводительные материалы, загруженные с помощью &quot;ЕИАС Мониторинг&quot;, либо на адрес сайта в сети интернет."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formula1>900</formula1>
    </dataValidation>
  </dataValidations>
  <pageMargins left="0.51" right="0.3" top="0.75" bottom="0.75" header="0.280000000000000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23</vt:i4>
      </vt:variant>
    </vt:vector>
  </HeadingPairs>
  <TitlesOfParts>
    <vt:vector size="25" baseType="lpstr">
      <vt:lpstr>Показатели (факт)</vt:lpstr>
      <vt:lpstr>Потр. характеристики</vt:lpstr>
      <vt:lpstr>checkCell_List02</vt:lpstr>
      <vt:lpstr>checkCell_List05</vt:lpstr>
      <vt:lpstr>flagSum_List02_2</vt:lpstr>
      <vt:lpstr>List02_costs_OPS</vt:lpstr>
      <vt:lpstr>List02_flag_index_2</vt:lpstr>
      <vt:lpstr>List02_p1</vt:lpstr>
      <vt:lpstr>List02_p1_minus_p3</vt:lpstr>
      <vt:lpstr>List02_p3</vt:lpstr>
      <vt:lpstr>List02_p4</vt:lpstr>
      <vt:lpstr>List02_revenue_from_activity_80_flag</vt:lpstr>
      <vt:lpstr>p3_List05</vt:lpstr>
      <vt:lpstr>p3_ref_List05</vt:lpstr>
      <vt:lpstr>pDel_List02_1</vt:lpstr>
      <vt:lpstr>pDel_List02_2</vt:lpstr>
      <vt:lpstr>pDel_List02_3</vt:lpstr>
      <vt:lpstr>pDel_List02_4</vt:lpstr>
      <vt:lpstr>pDel_List02_5</vt:lpstr>
      <vt:lpstr>pIns_List02_1</vt:lpstr>
      <vt:lpstr>pIns_List02_2</vt:lpstr>
      <vt:lpstr>pIns_List02_3</vt:lpstr>
      <vt:lpstr>pIns_List02_4</vt:lpstr>
      <vt:lpstr>pIns_List02_5</vt:lpstr>
      <vt:lpstr>web_List05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Голубева</dc:creator>
  <cp:lastModifiedBy>Пользователь</cp:lastModifiedBy>
  <dcterms:created xsi:type="dcterms:W3CDTF">2014-04-28T12:50:08Z</dcterms:created>
  <dcterms:modified xsi:type="dcterms:W3CDTF">2014-04-30T10:27:32Z</dcterms:modified>
</cp:coreProperties>
</file>